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showInkAnnotation="0"/>
  <mc:AlternateContent xmlns:mc="http://schemas.openxmlformats.org/markup-compatibility/2006">
    <mc:Choice Requires="x15">
      <x15ac:absPath xmlns:x15ac="http://schemas.microsoft.com/office/spreadsheetml/2010/11/ac" url="https://d.docs.live.net/7b2b08e8ef72c3f5/- 2021lb/- Work/MHD RK/Ke schválení/Finanční model a nabídka/"/>
    </mc:Choice>
  </mc:AlternateContent>
  <xr:revisionPtr revIDLastSave="26" documentId="8_{6728C7E1-BADA-4314-B75D-933BF7CEE04C}" xr6:coauthVersionLast="47" xr6:coauthVersionMax="47" xr10:uidLastSave="{86A1B038-5293-4E77-BDF6-CB96BB08A05E}"/>
  <bookViews>
    <workbookView xWindow="-1920" yWindow="-15660" windowWidth="26925" windowHeight="14655" tabRatio="749" activeTab="2" xr2:uid="{00000000-000D-0000-FFFF-FFFF00000000}"/>
  </bookViews>
  <sheets>
    <sheet name="I. Účastník" sheetId="32" r:id="rId1"/>
    <sheet name="II. Autobusy" sheetId="23" r:id="rId2"/>
    <sheet name="III.Kalkulace nabídky" sheetId="19" r:id="rId3"/>
    <sheet name="IV.Nabídka" sheetId="33" r:id="rId4"/>
  </sheets>
  <definedNames>
    <definedName name="Oblast">'III.Kalkulace nabídky'!$D$2</definedName>
    <definedName name="_xlnm.Print_Area" localSheetId="0">'I. Účastník'!$A$1:$N$14</definedName>
    <definedName name="_xlnm.Print_Area" localSheetId="2">'III.Kalkulace nabídky'!$B$1:$M$19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4" i="33" l="1"/>
  <c r="S14" i="33"/>
  <c r="R14" i="33"/>
  <c r="K10" i="19"/>
  <c r="I10" i="19"/>
  <c r="H10" i="19"/>
  <c r="M6" i="32"/>
  <c r="J6" i="32"/>
  <c r="L7" i="32"/>
  <c r="I17" i="33" s="1"/>
  <c r="I18" i="33" s="1"/>
  <c r="D18" i="19"/>
  <c r="T24" i="33"/>
  <c r="T22" i="33"/>
  <c r="T21" i="33"/>
  <c r="S24" i="33"/>
  <c r="S23" i="33"/>
  <c r="S22" i="33"/>
  <c r="S21" i="33"/>
  <c r="L15" i="33"/>
  <c r="L14" i="33"/>
  <c r="M15" i="33"/>
  <c r="M14" i="33"/>
  <c r="N15" i="33" l="1"/>
  <c r="N14" i="33"/>
  <c r="T27" i="33" l="1"/>
  <c r="M8" i="33" l="1"/>
  <c r="Q15" i="33" l="1"/>
  <c r="P15" i="33"/>
  <c r="Q14" i="33"/>
  <c r="P14" i="33"/>
  <c r="O15" i="33"/>
  <c r="O14" i="33"/>
  <c r="T15" i="33"/>
  <c r="T14" i="33"/>
  <c r="E10" i="19" l="1"/>
  <c r="G10" i="19" l="1"/>
  <c r="I24" i="33" s="1"/>
  <c r="F10" i="19"/>
  <c r="I23" i="33" s="1"/>
  <c r="D11" i="19"/>
  <c r="F11" i="19"/>
  <c r="E11" i="19"/>
  <c r="P16" i="33" l="1"/>
  <c r="Q16" i="33"/>
  <c r="T23" i="33"/>
  <c r="I26" i="33" l="1"/>
  <c r="S16" i="33" l="1"/>
  <c r="O16" i="33" l="1"/>
  <c r="N16" i="33"/>
  <c r="U16" i="33" l="1"/>
  <c r="L27" i="33"/>
  <c r="H12" i="33" l="1"/>
  <c r="H10" i="33"/>
  <c r="H9" i="33"/>
  <c r="E12" i="33" l="1"/>
  <c r="L6" i="33" l="1"/>
  <c r="H11" i="33"/>
  <c r="C12" i="33"/>
  <c r="B11" i="33"/>
  <c r="B10" i="33"/>
  <c r="B9" i="33"/>
  <c r="B6" i="33"/>
  <c r="D10" i="19" l="1"/>
  <c r="J10" i="19" l="1"/>
  <c r="I27" i="33" s="1"/>
  <c r="I25" i="33"/>
  <c r="T16" i="33" l="1"/>
  <c r="R16" i="33"/>
  <c r="I28" i="33"/>
  <c r="H29" i="33" l="1"/>
  <c r="H32" i="33"/>
  <c r="I19" i="33"/>
  <c r="I20" i="3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LBB</author>
    <author>25</author>
  </authors>
  <commentList>
    <comment ref="F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Náklady na pohonné hmoty na 1 km včetně  včetně pohonných hmot na vytápění vozidel v zimním období, oleje a ostatní příměsi
</t>
        </r>
      </text>
    </comment>
    <comment ref="G7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Ostatní náklady závislé na dopravním výkonu
spojené s provozem vozidel
</t>
        </r>
      </text>
    </comment>
    <comment ref="H7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Mzdové náklady závislé na dopravním výkonu včetně odvodů
</t>
        </r>
      </text>
    </comment>
    <comment ref="I7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 xml:space="preserve">Fixní mzdové náklady včetně odvodů
</t>
        </r>
      </text>
    </comment>
    <comment ref="J7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38"/>
          </rPr>
          <t xml:space="preserve">Fixní náklady související s provozem vozidel - vyplňuje se hodnota za soubor vozidel stejné kategorie.
</t>
        </r>
      </text>
    </comment>
    <comment ref="K7" authorId="0" shapeId="0" xr:uid="{00000000-0006-0000-02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Režijní náklady nezávislé na dopravním výkonu a kalkulovaný zisk
</t>
        </r>
      </text>
    </comment>
    <comment ref="B16" authorId="1" shapeId="0" xr:uid="{00000000-0006-0000-0200-000007000000}">
      <text>
        <r>
          <rPr>
            <b/>
            <sz val="9"/>
            <color indexed="81"/>
            <rFont val="Tahoma"/>
            <family val="2"/>
            <charset val="238"/>
          </rPr>
          <t>Průměrná měsíční mzda (na přepočtené počty zaměstnanců)</t>
        </r>
      </text>
    </comment>
  </commentList>
</comments>
</file>

<file path=xl/sharedStrings.xml><?xml version="1.0" encoding="utf-8"?>
<sst xmlns="http://schemas.openxmlformats.org/spreadsheetml/2006/main" count="151" uniqueCount="99">
  <si>
    <t>CELKEM</t>
  </si>
  <si>
    <t>Dopravce:</t>
  </si>
  <si>
    <t>P</t>
  </si>
  <si>
    <t>O</t>
  </si>
  <si>
    <t>B</t>
  </si>
  <si>
    <t>R</t>
  </si>
  <si>
    <t>Typ (kategorie)</t>
  </si>
  <si>
    <t>S</t>
  </si>
  <si>
    <t>Kč/km</t>
  </si>
  <si>
    <t>M</t>
  </si>
  <si>
    <t>Doba plnění zakázky</t>
  </si>
  <si>
    <t>od</t>
  </si>
  <si>
    <t>do</t>
  </si>
  <si>
    <t>včetně</t>
  </si>
  <si>
    <t>Ostatní variabilní náklady</t>
  </si>
  <si>
    <t>km/období</t>
  </si>
  <si>
    <t>Cena za 1 litr nafty bez DPH</t>
  </si>
  <si>
    <t>variabilní</t>
  </si>
  <si>
    <t>fixní</t>
  </si>
  <si>
    <t>Označení</t>
  </si>
  <si>
    <t>Kč/l</t>
  </si>
  <si>
    <t>Další zadané hodnoty pro kalkulaci nabídkové CDV</t>
  </si>
  <si>
    <t>Kč/měs</t>
  </si>
  <si>
    <t>variabilní v Kč/km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</si>
  <si>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V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</si>
  <si>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</si>
  <si>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t>Složky ceny dopravního výkonu</t>
  </si>
  <si>
    <t>k datu</t>
  </si>
  <si>
    <t>https://vdb.czso.cz/vdbvo2/faces/index.jsf?page=vystup-objekt&amp;pvo=MZD02-A&amp;f=TABULKA&amp;z=T&amp;skupId=849&amp;katalog=30852&amp;pvo=MZD02-A&amp;c=v147~6__RP2018QP1</t>
  </si>
  <si>
    <t>https://vdb.czso.cz/vdbvo2/faces/cs/index.jsf?page=vystup-objekt&amp;pvo=CEN083A&amp;z=T&amp;f=TABULKA&amp;skupId=2218&amp;katalog=31779&amp;pvo=CEN083A&amp;evo=v2425_!_CEN-SPO-BAZIC2005-EM_1</t>
  </si>
  <si>
    <t>Zadavatel veřejné zakázky</t>
  </si>
  <si>
    <t>Nabídka</t>
  </si>
  <si>
    <t>v období od:</t>
  </si>
  <si>
    <t>Dopravce</t>
  </si>
  <si>
    <t>Odpovědný zástupce</t>
  </si>
  <si>
    <t>Jméno, příjmení, titul</t>
  </si>
  <si>
    <t>funkce</t>
  </si>
  <si>
    <t>tel.:</t>
  </si>
  <si>
    <t>PSČ:</t>
  </si>
  <si>
    <t>IČ:</t>
  </si>
  <si>
    <t>e-mail:</t>
  </si>
  <si>
    <t>NABÍDKOVÁ CENA DOPRAVNÍHO VÝKONU</t>
  </si>
  <si>
    <t>Odpovědný zástupce:</t>
  </si>
  <si>
    <t>DOPRAVNÍ VÝKONY</t>
  </si>
  <si>
    <t>km</t>
  </si>
  <si>
    <t>Minimální garantovaný roční dopravní výkon</t>
  </si>
  <si>
    <t>V:</t>
  </si>
  <si>
    <t>Předpokládaný dopravní výkon za celé období plnění zakázky</t>
  </si>
  <si>
    <t>Maximální možný dopravní výkon za celé období plnění zakázky</t>
  </si>
  <si>
    <t>Průměrné náklady na pohonné hmoty</t>
  </si>
  <si>
    <t>Kč/rok</t>
  </si>
  <si>
    <t>Celkové fixní náklady na provoz vozidel</t>
  </si>
  <si>
    <t>Správní režie + kalkulovaný zisk</t>
  </si>
  <si>
    <t>tisíc Kč</t>
  </si>
  <si>
    <t>Celkové přímé mzdové náklady včetně zákonných  odvodů</t>
  </si>
  <si>
    <t>Referenční hodnoty nabídky podle nákladových položek</t>
  </si>
  <si>
    <t>dne:</t>
  </si>
  <si>
    <t>Oborová mzda v dopravě</t>
  </si>
  <si>
    <t>NABÍDKOVÁ CENA DOPRAVNÍHO VÝKONU - Specifikace nákladů podle kategorií vozidel</t>
  </si>
  <si>
    <t>Bazický index inflace v období</t>
  </si>
  <si>
    <t>Pozn.: Všechny uvedené ceny jsou bez DPH, neobsahují smluvní změny způsobené vnějšími vlivy v průběhu plnění zakázky.</t>
  </si>
  <si>
    <t>Střední autobus</t>
  </si>
  <si>
    <t>Předpokládaný dopravní výkon za celé období plnění zakázky v km</t>
  </si>
  <si>
    <t>Kategorie vozidla</t>
  </si>
  <si>
    <t>Kategorie autobusů podle obsaditelnosti</t>
  </si>
  <si>
    <t xml:space="preserve">NABÍDKOVÁ CENA </t>
  </si>
  <si>
    <t>Bazický index inflace</t>
  </si>
  <si>
    <t>https://www.czso.cz/csu/czso/setreni-prumernych-cen-vybranych-vyrobku-pohonne-hmoty-a-topne-oleje-casove-rady</t>
  </si>
  <si>
    <t xml:space="preserve">https://www.czso.cz/csu/czso/pmz_cr </t>
  </si>
  <si>
    <t>Referenční výše zaručené mzdy dle Nařízení vlády č. 567/2006 Sb. pro 5. skupinu prací</t>
  </si>
  <si>
    <t>Referenční výše zaručené mzdy dle Nař. vlády č. 567/2006 Sb. pro 5. sk. prací</t>
  </si>
  <si>
    <t>p.č.</t>
  </si>
  <si>
    <t>Příloha Smlouvy č. 4a</t>
  </si>
  <si>
    <t>Celková cena dopravního výkonu přepočtená na 1 km ref.dopr. výkonu</t>
  </si>
  <si>
    <r>
      <rPr>
        <sz val="8"/>
        <color theme="2" tint="-9.9978637043366805E-2"/>
        <rFont val="Calibri"/>
        <family val="2"/>
        <charset val="238"/>
      </rPr>
      <t>©</t>
    </r>
    <r>
      <rPr>
        <i/>
        <sz val="8"/>
        <color theme="2" tint="-9.9978637043366805E-2"/>
        <rFont val="Calibri"/>
        <family val="2"/>
        <charset val="238"/>
        <scheme val="minor"/>
      </rPr>
      <t>Borge 7.11.2019</t>
    </r>
  </si>
  <si>
    <t>Hodnoty jsou kalkulovány na 1 dopravní rok provozu (podle JŘ uvedených v ZD 364 dní)  v cenách ke dni podání nabídky za podmínek:</t>
  </si>
  <si>
    <t xml:space="preserve">Průměrná měsíční oborová mzda (v přepočtených stavech) dle ČSÚ </t>
  </si>
  <si>
    <t>Náklady na zajištění plnění referenčního dopravního roku zakázky (364 dnů) v cenách dle nabídky</t>
  </si>
  <si>
    <t>Počet základních vozidel</t>
  </si>
  <si>
    <t xml:space="preserve"> </t>
  </si>
  <si>
    <t>Dpravní výkon *)</t>
  </si>
  <si>
    <t>*) Obdobím je referenční dopravní rok</t>
  </si>
  <si>
    <t>Dopravní výkon za referenční rok plnění zakázky (364 dnů) dle zadaných jízdních řádů</t>
  </si>
  <si>
    <t>Cena dopravního výkonu za referenční dopravní rok provozu (výchozí cena)</t>
  </si>
  <si>
    <t>Dopravní výkon *)</t>
  </si>
  <si>
    <t>fixní v Kč/období *)</t>
  </si>
  <si>
    <t>kapacita minimálně</t>
  </si>
  <si>
    <t>*)</t>
  </si>
  <si>
    <t>Kapacita vozidel podle počtu sedících cestujících: Do počtu sedících se započítávají i sklopné sedačky do výše 10% z celkového počtu. Jejich povolený počet se zaokrouhluje na celá čísla nahoru.</t>
  </si>
  <si>
    <t>označení</t>
  </si>
  <si>
    <t>VÝCHOZÍ CENA ZA REFERENČNÍ DOPRAVNÍ ROK PLNĚNÍ ZAKÁZKY PŘI ZADANÉM DOPRAVNÍM VÝKONU</t>
  </si>
  <si>
    <t>Malý autobus</t>
  </si>
  <si>
    <t>Dopravní výkon v km za referenční rok dle zadávací dokumentace</t>
  </si>
  <si>
    <t>prům.2020</t>
  </si>
  <si>
    <t>Město Rychnov nad Kněžnou</t>
  </si>
  <si>
    <t>sedící cestující *)</t>
  </si>
  <si>
    <t>*) Obdobím je referenční dopravní rok. Ročním dopravním výkonem rozumíme dopravní práci v km za referenční dopravní rok mezi dvěma po sobě následujícími prosincovými změnami jízdních řádů vyyhlášenými MD ČR. Referenčním dopravním rokem je první dopravní rok, který má dle ZD 364 dní.</t>
  </si>
  <si>
    <t>Zajištění městské hromadné dopravy v Rychnově nad Kněžnou na období 2021- 2029</t>
  </si>
  <si>
    <t>celková obsaditelnost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</si>
</sst>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K_č_-;\-* #,##0.00\ _K_č_-;_-* &quot;-&quot;??\ _K_č_-;_-@_-"/>
    <numFmt numFmtId="165" formatCode="#,##0.0"/>
    <numFmt numFmtId="166" formatCode="000\ 00"/>
    <numFmt numFmtId="167" formatCode="[&lt;=99999]###\ ##;##\ ##\ ##"/>
    <numFmt numFmtId="168" formatCode="[&lt;=9999999]###\ ##\ ##;##\ ##\ ##\ ##"/>
    <numFmt numFmtId="169" formatCode="\ #,###"/>
    <numFmt numFmtId="170" formatCode="#,##0.000000"/>
  </numFmts>
  <fonts count="4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u/>
      <sz val="18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i/>
      <sz val="8"/>
      <color theme="2" tint="-9.9978637043366805E-2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8.25"/>
      <color indexed="8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4"/>
      <color theme="2"/>
      <name val="Calibri"/>
      <family val="2"/>
      <charset val="238"/>
      <scheme val="minor"/>
    </font>
    <font>
      <sz val="9"/>
      <color theme="2"/>
      <name val="Calibri"/>
      <family val="2"/>
      <charset val="238"/>
      <scheme val="minor"/>
    </font>
    <font>
      <b/>
      <sz val="9"/>
      <color theme="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6"/>
      <color theme="2"/>
      <name val="Calibri"/>
      <family val="2"/>
      <charset val="238"/>
      <scheme val="minor"/>
    </font>
    <font>
      <b/>
      <sz val="14"/>
      <color theme="2"/>
      <name val="Calibri"/>
      <family val="2"/>
      <charset val="238"/>
      <scheme val="minor"/>
    </font>
    <font>
      <b/>
      <sz val="14"/>
      <color theme="2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color theme="2" tint="-9.9978637043366805E-2"/>
      <name val="Calibri"/>
      <family val="2"/>
      <charset val="238"/>
    </font>
    <font>
      <b/>
      <sz val="11"/>
      <color theme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rgb="FFF8F8F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9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8" fillId="6" borderId="0" applyNumberFormat="0" applyBorder="0" applyAlignment="0" applyProtection="0"/>
    <xf numFmtId="0" fontId="4" fillId="0" borderId="0"/>
    <xf numFmtId="0" fontId="11" fillId="0" borderId="0"/>
    <xf numFmtId="0" fontId="12" fillId="0" borderId="0" applyNumberFormat="0" applyFill="0" applyBorder="0" applyAlignment="0" applyProtection="0"/>
    <xf numFmtId="0" fontId="21" fillId="0" borderId="0"/>
    <xf numFmtId="43" fontId="36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21" fillId="0" borderId="0"/>
    <xf numFmtId="0" fontId="21" fillId="0" borderId="0"/>
  </cellStyleXfs>
  <cellXfs count="286">
    <xf numFmtId="0" fontId="0" fillId="0" borderId="0" xfId="0"/>
    <xf numFmtId="0" fontId="0" fillId="0" borderId="0" xfId="0" applyProtection="1">
      <protection hidden="1"/>
    </xf>
    <xf numFmtId="3" fontId="1" fillId="5" borderId="1" xfId="0" applyNumberFormat="1" applyFont="1" applyFill="1" applyBorder="1" applyAlignment="1" applyProtection="1">
      <alignment horizontal="center" vertical="center"/>
      <protection hidden="1"/>
    </xf>
    <xf numFmtId="3" fontId="1" fillId="5" borderId="1" xfId="0" applyNumberFormat="1" applyFont="1" applyFill="1" applyBorder="1" applyAlignment="1" applyProtection="1">
      <alignment horizontal="right" vertical="center"/>
      <protection hidden="1"/>
    </xf>
    <xf numFmtId="4" fontId="1" fillId="5" borderId="1" xfId="0" applyNumberFormat="1" applyFont="1" applyFill="1" applyBorder="1" applyAlignment="1" applyProtection="1">
      <alignment horizontal="center" vertical="center"/>
      <protection hidden="1"/>
    </xf>
    <xf numFmtId="0" fontId="5" fillId="4" borderId="5" xfId="3" applyFont="1" applyFill="1" applyBorder="1" applyAlignment="1" applyProtection="1">
      <alignment vertical="center" wrapText="1"/>
      <protection hidden="1"/>
    </xf>
    <xf numFmtId="0" fontId="0" fillId="3" borderId="0" xfId="0" applyFill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0" xfId="0" applyFill="1" applyAlignment="1" applyProtection="1">
      <alignment vertical="center"/>
      <protection hidden="1"/>
    </xf>
    <xf numFmtId="0" fontId="1" fillId="3" borderId="0" xfId="0" applyFont="1" applyFill="1" applyProtection="1">
      <protection hidden="1"/>
    </xf>
    <xf numFmtId="0" fontId="1" fillId="3" borderId="0" xfId="0" applyFont="1" applyFill="1" applyAlignment="1" applyProtection="1">
      <alignment horizontal="right"/>
      <protection hidden="1"/>
    </xf>
    <xf numFmtId="0" fontId="1" fillId="3" borderId="0" xfId="0" applyFont="1" applyFill="1" applyAlignment="1" applyProtection="1">
      <alignment horizont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12" fillId="3" borderId="0" xfId="7" applyFill="1" applyProtection="1">
      <protection hidden="1"/>
    </xf>
    <xf numFmtId="14" fontId="1" fillId="3" borderId="0" xfId="0" applyNumberFormat="1" applyFont="1" applyFill="1" applyAlignment="1" applyProtection="1">
      <protection hidden="1"/>
    </xf>
    <xf numFmtId="0" fontId="5" fillId="4" borderId="5" xfId="3" applyFont="1" applyFill="1" applyBorder="1" applyAlignment="1" applyProtection="1">
      <alignment horizontal="center" vertical="center" wrapText="1"/>
      <protection hidden="1"/>
    </xf>
    <xf numFmtId="14" fontId="5" fillId="4" borderId="5" xfId="3" applyNumberFormat="1" applyFont="1" applyFill="1" applyBorder="1" applyAlignment="1" applyProtection="1">
      <alignment horizontal="center" vertical="center" wrapText="1"/>
      <protection hidden="1"/>
    </xf>
    <xf numFmtId="0" fontId="0" fillId="5" borderId="0" xfId="0" applyFill="1" applyProtection="1">
      <protection hidden="1"/>
    </xf>
    <xf numFmtId="0" fontId="0" fillId="0" borderId="0" xfId="0" applyFill="1" applyProtection="1">
      <protection hidden="1"/>
    </xf>
    <xf numFmtId="0" fontId="1" fillId="5" borderId="9" xfId="0" applyFont="1" applyFill="1" applyBorder="1" applyAlignment="1" applyProtection="1">
      <protection hidden="1"/>
    </xf>
    <xf numFmtId="0" fontId="0" fillId="5" borderId="10" xfId="0" applyFill="1" applyBorder="1" applyAlignment="1" applyProtection="1">
      <protection hidden="1"/>
    </xf>
    <xf numFmtId="0" fontId="0" fillId="5" borderId="11" xfId="0" applyFill="1" applyBorder="1" applyAlignment="1" applyProtection="1">
      <protection hidden="1"/>
    </xf>
    <xf numFmtId="0" fontId="0" fillId="5" borderId="0" xfId="0" applyFill="1" applyAlignment="1" applyProtection="1">
      <alignment vertical="center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5" borderId="18" xfId="0" applyFill="1" applyBorder="1" applyAlignment="1" applyProtection="1">
      <protection hidden="1"/>
    </xf>
    <xf numFmtId="0" fontId="0" fillId="5" borderId="19" xfId="0" applyFill="1" applyBorder="1" applyAlignment="1" applyProtection="1">
      <protection hidden="1"/>
    </xf>
    <xf numFmtId="0" fontId="0" fillId="5" borderId="20" xfId="0" applyFill="1" applyBorder="1" applyAlignment="1" applyProtection="1">
      <protection hidden="1"/>
    </xf>
    <xf numFmtId="0" fontId="0" fillId="5" borderId="9" xfId="0" applyFill="1" applyBorder="1" applyAlignment="1" applyProtection="1">
      <protection hidden="1"/>
    </xf>
    <xf numFmtId="0" fontId="0" fillId="5" borderId="14" xfId="0" applyFill="1" applyBorder="1" applyProtection="1">
      <protection hidden="1"/>
    </xf>
    <xf numFmtId="0" fontId="0" fillId="5" borderId="0" xfId="0" applyFill="1" applyBorder="1" applyProtection="1">
      <protection hidden="1"/>
    </xf>
    <xf numFmtId="0" fontId="0" fillId="5" borderId="24" xfId="0" applyFill="1" applyBorder="1" applyProtection="1">
      <protection hidden="1"/>
    </xf>
    <xf numFmtId="0" fontId="0" fillId="5" borderId="25" xfId="0" applyFont="1" applyFill="1" applyBorder="1" applyAlignment="1" applyProtection="1">
      <alignment horizontal="center"/>
      <protection hidden="1"/>
    </xf>
    <xf numFmtId="0" fontId="0" fillId="5" borderId="12" xfId="0" applyFill="1" applyBorder="1" applyProtection="1">
      <protection hidden="1"/>
    </xf>
    <xf numFmtId="0" fontId="0" fillId="5" borderId="13" xfId="0" applyFill="1" applyBorder="1" applyProtection="1">
      <protection hidden="1"/>
    </xf>
    <xf numFmtId="0" fontId="13" fillId="0" borderId="0" xfId="0" applyFont="1" applyFill="1" applyProtection="1">
      <protection hidden="1"/>
    </xf>
    <xf numFmtId="0" fontId="0" fillId="0" borderId="9" xfId="0" applyFill="1" applyBorder="1" applyProtection="1">
      <protection hidden="1"/>
    </xf>
    <xf numFmtId="0" fontId="0" fillId="0" borderId="10" xfId="0" applyFill="1" applyBorder="1" applyProtection="1">
      <protection hidden="1"/>
    </xf>
    <xf numFmtId="0" fontId="0" fillId="0" borderId="11" xfId="0" applyFill="1" applyBorder="1" applyProtection="1">
      <protection hidden="1"/>
    </xf>
    <xf numFmtId="0" fontId="0" fillId="0" borderId="14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12" xfId="0" applyFill="1" applyBorder="1" applyProtection="1">
      <protection hidden="1"/>
    </xf>
    <xf numFmtId="166" fontId="1" fillId="0" borderId="13" xfId="0" applyNumberFormat="1" applyFont="1" applyFill="1" applyBorder="1" applyAlignment="1" applyProtection="1">
      <alignment horizontal="left"/>
      <protection hidden="1"/>
    </xf>
    <xf numFmtId="0" fontId="0" fillId="0" borderId="13" xfId="0" applyFont="1" applyFill="1" applyBorder="1" applyAlignment="1" applyProtection="1">
      <alignment horizontal="center"/>
      <protection hidden="1"/>
    </xf>
    <xf numFmtId="0" fontId="0" fillId="0" borderId="13" xfId="0" applyFill="1" applyBorder="1" applyProtection="1">
      <protection hidden="1"/>
    </xf>
    <xf numFmtId="0" fontId="1" fillId="0" borderId="8" xfId="0" applyFont="1" applyFill="1" applyBorder="1" applyAlignment="1" applyProtection="1">
      <alignment horizontal="left"/>
      <protection hidden="1"/>
    </xf>
    <xf numFmtId="0" fontId="0" fillId="0" borderId="0" xfId="0" applyFill="1" applyAlignment="1" applyProtection="1">
      <alignment horizontal="right"/>
      <protection hidden="1"/>
    </xf>
    <xf numFmtId="14" fontId="0" fillId="0" borderId="0" xfId="0" applyNumberFormat="1" applyFill="1" applyAlignment="1" applyProtection="1">
      <protection hidden="1"/>
    </xf>
    <xf numFmtId="14" fontId="0" fillId="0" borderId="0" xfId="0" applyNumberFormat="1" applyFill="1" applyProtection="1"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0" fillId="0" borderId="13" xfId="0" applyFill="1" applyBorder="1" applyAlignment="1" applyProtection="1">
      <alignment horizontal="left"/>
      <protection hidden="1"/>
    </xf>
    <xf numFmtId="0" fontId="0" fillId="0" borderId="5" xfId="0" applyFill="1" applyBorder="1" applyAlignment="1" applyProtection="1">
      <alignment vertical="center"/>
      <protection hidden="1"/>
    </xf>
    <xf numFmtId="0" fontId="0" fillId="0" borderId="5" xfId="0" applyFill="1" applyBorder="1" applyProtection="1">
      <protection hidden="1"/>
    </xf>
    <xf numFmtId="0" fontId="0" fillId="0" borderId="5" xfId="0" applyFill="1" applyBorder="1" applyAlignment="1" applyProtection="1">
      <alignment horizontal="center"/>
      <protection hidden="1"/>
    </xf>
    <xf numFmtId="167" fontId="14" fillId="0" borderId="0" xfId="0" applyNumberFormat="1" applyFont="1" applyFill="1" applyBorder="1" applyAlignment="1" applyProtection="1">
      <alignment horizontal="left"/>
      <protection hidden="1"/>
    </xf>
    <xf numFmtId="0" fontId="1" fillId="0" borderId="15" xfId="0" applyFont="1" applyFill="1" applyBorder="1" applyAlignment="1" applyProtection="1">
      <alignment horizontal="left"/>
      <protection hidden="1"/>
    </xf>
    <xf numFmtId="0" fontId="7" fillId="0" borderId="6" xfId="0" applyFont="1" applyFill="1" applyBorder="1" applyAlignment="1" applyProtection="1">
      <alignment horizontal="center" vertical="center"/>
      <protection hidden="1"/>
    </xf>
    <xf numFmtId="0" fontId="0" fillId="0" borderId="13" xfId="0" applyBorder="1" applyProtection="1">
      <protection hidden="1"/>
    </xf>
    <xf numFmtId="167" fontId="14" fillId="0" borderId="13" xfId="0" applyNumberFormat="1" applyFont="1" applyFill="1" applyBorder="1" applyAlignment="1" applyProtection="1">
      <alignment horizontal="left"/>
      <protection hidden="1"/>
    </xf>
    <xf numFmtId="0" fontId="1" fillId="5" borderId="10" xfId="0" applyFont="1" applyFill="1" applyBorder="1" applyAlignment="1" applyProtection="1">
      <protection hidden="1"/>
    </xf>
    <xf numFmtId="0" fontId="1" fillId="0" borderId="0" xfId="0" applyFont="1" applyFill="1" applyBorder="1" applyAlignment="1" applyProtection="1">
      <alignment horizontal="left" vertical="top" wrapText="1"/>
      <protection hidden="1"/>
    </xf>
    <xf numFmtId="3" fontId="5" fillId="0" borderId="0" xfId="0" applyNumberFormat="1" applyFont="1" applyFill="1" applyBorder="1" applyAlignment="1" applyProtection="1">
      <alignment vertical="center"/>
      <protection hidden="1"/>
    </xf>
    <xf numFmtId="0" fontId="5" fillId="0" borderId="0" xfId="3" applyFont="1" applyFill="1" applyBorder="1" applyAlignment="1" applyProtection="1">
      <alignment vertical="center" wrapText="1"/>
      <protection hidden="1"/>
    </xf>
    <xf numFmtId="165" fontId="5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vertical="center"/>
    </xf>
    <xf numFmtId="168" fontId="1" fillId="0" borderId="13" xfId="0" applyNumberFormat="1" applyFont="1" applyFill="1" applyBorder="1" applyAlignment="1" applyProtection="1">
      <alignment horizontal="left"/>
      <protection hidden="1"/>
    </xf>
    <xf numFmtId="0" fontId="19" fillId="0" borderId="0" xfId="0" applyFont="1" applyFill="1" applyProtection="1">
      <protection hidden="1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/>
    <xf numFmtId="0" fontId="0" fillId="0" borderId="0" xfId="0" applyFill="1"/>
    <xf numFmtId="0" fontId="1" fillId="5" borderId="12" xfId="0" applyFont="1" applyFill="1" applyBorder="1" applyAlignment="1" applyProtection="1">
      <alignment horizontal="left" vertical="top" wrapText="1"/>
      <protection hidden="1"/>
    </xf>
    <xf numFmtId="0" fontId="1" fillId="5" borderId="13" xfId="0" applyFont="1" applyFill="1" applyBorder="1" applyAlignment="1" applyProtection="1">
      <alignment horizontal="left" vertical="top" wrapText="1"/>
      <protection hidden="1"/>
    </xf>
    <xf numFmtId="0" fontId="0" fillId="5" borderId="13" xfId="0" applyFill="1" applyBorder="1" applyAlignment="1" applyProtection="1">
      <alignment horizontal="center" vertical="center"/>
      <protection hidden="1"/>
    </xf>
    <xf numFmtId="14" fontId="1" fillId="5" borderId="8" xfId="0" applyNumberFormat="1" applyFont="1" applyFill="1" applyBorder="1" applyAlignment="1" applyProtection="1">
      <alignment horizontal="center" vertical="center" wrapText="1"/>
      <protection hidden="1"/>
    </xf>
    <xf numFmtId="3" fontId="22" fillId="0" borderId="1" xfId="0" applyNumberFormat="1" applyFont="1" applyFill="1" applyBorder="1" applyAlignment="1" applyProtection="1">
      <alignment horizontal="right" vertical="center" shrinkToFit="1"/>
      <protection hidden="1"/>
    </xf>
    <xf numFmtId="0" fontId="0" fillId="0" borderId="5" xfId="0" applyFill="1" applyBorder="1" applyAlignment="1" applyProtection="1">
      <alignment horizontal="left" vertical="center"/>
      <protection hidden="1"/>
    </xf>
    <xf numFmtId="4" fontId="0" fillId="0" borderId="4" xfId="0" applyNumberFormat="1" applyFill="1" applyBorder="1" applyAlignment="1" applyProtection="1">
      <protection hidden="1"/>
    </xf>
    <xf numFmtId="4" fontId="0" fillId="0" borderId="9" xfId="0" applyNumberFormat="1" applyFill="1" applyBorder="1" applyAlignment="1" applyProtection="1">
      <protection hidden="1"/>
    </xf>
    <xf numFmtId="3" fontId="0" fillId="0" borderId="4" xfId="0" applyNumberFormat="1" applyFill="1" applyBorder="1" applyAlignment="1" applyProtection="1">
      <alignment vertical="center"/>
      <protection hidden="1"/>
    </xf>
    <xf numFmtId="3" fontId="0" fillId="0" borderId="9" xfId="0" applyNumberFormat="1" applyFill="1" applyBorder="1" applyAlignment="1" applyProtection="1">
      <alignment vertical="center"/>
      <protection hidden="1"/>
    </xf>
    <xf numFmtId="0" fontId="17" fillId="0" borderId="0" xfId="0" applyFont="1" applyFill="1"/>
    <xf numFmtId="0" fontId="1" fillId="9" borderId="0" xfId="0" applyFont="1" applyFill="1" applyBorder="1" applyProtection="1">
      <protection hidden="1"/>
    </xf>
    <xf numFmtId="0" fontId="1" fillId="5" borderId="10" xfId="0" applyFont="1" applyFill="1" applyBorder="1" applyAlignment="1" applyProtection="1">
      <protection locked="0" hidden="1"/>
    </xf>
    <xf numFmtId="0" fontId="1" fillId="5" borderId="11" xfId="0" applyFont="1" applyFill="1" applyBorder="1" applyAlignment="1" applyProtection="1">
      <protection locked="0" hidden="1"/>
    </xf>
    <xf numFmtId="0" fontId="1" fillId="5" borderId="0" xfId="0" applyFont="1" applyFill="1" applyBorder="1" applyAlignment="1" applyProtection="1">
      <alignment vertical="top" wrapText="1"/>
      <protection locked="0" hidden="1"/>
    </xf>
    <xf numFmtId="0" fontId="1" fillId="5" borderId="15" xfId="0" applyFont="1" applyFill="1" applyBorder="1" applyAlignment="1" applyProtection="1">
      <alignment vertical="top" wrapText="1"/>
      <protection locked="0" hidden="1"/>
    </xf>
    <xf numFmtId="14" fontId="30" fillId="0" borderId="0" xfId="3" applyNumberFormat="1" applyFont="1" applyFill="1" applyBorder="1" applyAlignment="1" applyProtection="1">
      <alignment horizontal="right" vertical="center" wrapText="1"/>
      <protection hidden="1"/>
    </xf>
    <xf numFmtId="0" fontId="32" fillId="8" borderId="0" xfId="0" applyFont="1" applyFill="1" applyAlignment="1" applyProtection="1">
      <alignment horizontal="left" vertical="center"/>
      <protection hidden="1"/>
    </xf>
    <xf numFmtId="3" fontId="5" fillId="5" borderId="4" xfId="0" applyNumberFormat="1" applyFont="1" applyFill="1" applyBorder="1" applyAlignment="1" applyProtection="1">
      <alignment vertical="center"/>
      <protection hidden="1"/>
    </xf>
    <xf numFmtId="4" fontId="5" fillId="5" borderId="4" xfId="0" applyNumberFormat="1" applyFont="1" applyFill="1" applyBorder="1" applyProtection="1">
      <protection hidden="1"/>
    </xf>
    <xf numFmtId="165" fontId="5" fillId="5" borderId="12" xfId="0" applyNumberFormat="1" applyFont="1" applyFill="1" applyBorder="1" applyAlignment="1" applyProtection="1">
      <alignment vertical="center"/>
      <protection hidden="1"/>
    </xf>
    <xf numFmtId="3" fontId="0" fillId="0" borderId="0" xfId="0" applyNumberFormat="1" applyFill="1"/>
    <xf numFmtId="0" fontId="10" fillId="0" borderId="0" xfId="0" applyFont="1" applyFill="1"/>
    <xf numFmtId="0" fontId="5" fillId="0" borderId="5" xfId="0" applyFont="1" applyFill="1" applyBorder="1" applyAlignment="1" applyProtection="1">
      <alignment horizontal="left" vertical="center"/>
      <protection hidden="1"/>
    </xf>
    <xf numFmtId="3" fontId="5" fillId="0" borderId="4" xfId="0" applyNumberFormat="1" applyFont="1" applyFill="1" applyBorder="1" applyAlignment="1" applyProtection="1">
      <alignment vertical="center"/>
      <protection hidden="1"/>
    </xf>
    <xf numFmtId="0" fontId="5" fillId="4" borderId="4" xfId="3" applyFont="1" applyFill="1" applyBorder="1" applyAlignment="1" applyProtection="1">
      <alignment horizontal="left" vertical="center" wrapText="1"/>
      <protection hidden="1"/>
    </xf>
    <xf numFmtId="0" fontId="28" fillId="8" borderId="0" xfId="0" applyFont="1" applyFill="1" applyBorder="1" applyAlignment="1" applyProtection="1">
      <alignment horizontal="right" vertical="center"/>
      <protection hidden="1"/>
    </xf>
    <xf numFmtId="0" fontId="27" fillId="8" borderId="0" xfId="0" applyFont="1" applyFill="1" applyBorder="1" applyAlignment="1" applyProtection="1">
      <alignment horizontal="left" vertical="center"/>
      <protection hidden="1"/>
    </xf>
    <xf numFmtId="0" fontId="23" fillId="8" borderId="0" xfId="0" applyFont="1" applyFill="1" applyBorder="1" applyAlignment="1" applyProtection="1">
      <alignment horizontal="left" vertical="center"/>
      <protection hidden="1"/>
    </xf>
    <xf numFmtId="0" fontId="28" fillId="8" borderId="0" xfId="0" applyFont="1" applyFill="1" applyAlignment="1" applyProtection="1">
      <alignment vertical="center"/>
      <protection hidden="1"/>
    </xf>
    <xf numFmtId="0" fontId="23" fillId="8" borderId="0" xfId="0" applyFont="1" applyFill="1" applyAlignment="1" applyProtection="1">
      <alignment vertical="center"/>
      <protection hidden="1"/>
    </xf>
    <xf numFmtId="170" fontId="29" fillId="8" borderId="0" xfId="0" applyNumberFormat="1" applyFont="1" applyFill="1" applyBorder="1" applyAlignment="1" applyProtection="1">
      <alignment horizontal="center" vertical="center"/>
      <protection hidden="1"/>
    </xf>
    <xf numFmtId="0" fontId="24" fillId="8" borderId="0" xfId="0" applyFont="1" applyFill="1" applyProtection="1">
      <protection hidden="1"/>
    </xf>
    <xf numFmtId="0" fontId="25" fillId="8" borderId="0" xfId="0" applyFont="1" applyFill="1" applyBorder="1" applyProtection="1">
      <protection hidden="1"/>
    </xf>
    <xf numFmtId="0" fontId="27" fillId="8" borderId="0" xfId="0" applyFont="1" applyFill="1" applyBorder="1" applyAlignment="1" applyProtection="1">
      <alignment horizontal="left"/>
      <protection hidden="1"/>
    </xf>
    <xf numFmtId="0" fontId="23" fillId="8" borderId="0" xfId="0" applyFont="1" applyFill="1" applyBorder="1" applyProtection="1">
      <protection hidden="1"/>
    </xf>
    <xf numFmtId="0" fontId="23" fillId="8" borderId="0" xfId="0" applyFont="1" applyFill="1" applyProtection="1">
      <protection hidden="1"/>
    </xf>
    <xf numFmtId="0" fontId="28" fillId="8" borderId="0" xfId="0" applyFont="1" applyFill="1" applyProtection="1">
      <protection hidden="1"/>
    </xf>
    <xf numFmtId="0" fontId="26" fillId="8" borderId="0" xfId="0" applyFont="1" applyFill="1" applyProtection="1">
      <protection hidden="1"/>
    </xf>
    <xf numFmtId="3" fontId="0" fillId="0" borderId="0" xfId="0" applyNumberFormat="1" applyFill="1" applyProtection="1">
      <protection hidden="1"/>
    </xf>
    <xf numFmtId="3" fontId="0" fillId="0" borderId="0" xfId="0" applyNumberFormat="1" applyFill="1" applyAlignment="1" applyProtection="1">
      <alignment vertical="center"/>
      <protection hidden="1"/>
    </xf>
    <xf numFmtId="0" fontId="5" fillId="4" borderId="5" xfId="3" applyFont="1" applyFill="1" applyBorder="1" applyAlignment="1" applyProtection="1">
      <alignment horizontal="left" vertical="center" wrapText="1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5" xfId="0" applyFont="1" applyFill="1" applyBorder="1" applyAlignment="1" applyProtection="1">
      <alignment horizontal="left" vertical="center"/>
      <protection hidden="1"/>
    </xf>
    <xf numFmtId="3" fontId="0" fillId="3" borderId="0" xfId="0" applyNumberFormat="1" applyFill="1" applyAlignment="1" applyProtection="1">
      <alignment vertic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9" xfId="0" applyFill="1" applyBorder="1" applyAlignment="1" applyProtection="1">
      <protection hidden="1"/>
    </xf>
    <xf numFmtId="0" fontId="0" fillId="0" borderId="10" xfId="0" applyFill="1" applyBorder="1" applyAlignment="1" applyProtection="1">
      <protection hidden="1"/>
    </xf>
    <xf numFmtId="0" fontId="0" fillId="0" borderId="11" xfId="0" applyFill="1" applyBorder="1" applyAlignment="1" applyProtection="1">
      <protection hidden="1"/>
    </xf>
    <xf numFmtId="0" fontId="33" fillId="0" borderId="0" xfId="0" applyFont="1" applyFill="1" applyBorder="1" applyAlignment="1" applyProtection="1">
      <alignment vertical="top" wrapText="1"/>
      <protection hidden="1"/>
    </xf>
    <xf numFmtId="0" fontId="7" fillId="0" borderId="0" xfId="0" applyFont="1" applyProtection="1">
      <protection hidden="1"/>
    </xf>
    <xf numFmtId="0" fontId="20" fillId="0" borderId="0" xfId="0" applyFont="1"/>
    <xf numFmtId="0" fontId="37" fillId="0" borderId="0" xfId="0" applyFont="1" applyBorder="1" applyAlignment="1">
      <alignment horizontal="left" vertical="top" wrapText="1"/>
    </xf>
    <xf numFmtId="0" fontId="38" fillId="0" borderId="0" xfId="0" applyFont="1"/>
    <xf numFmtId="0" fontId="37" fillId="0" borderId="1" xfId="0" applyFont="1" applyBorder="1" applyAlignment="1">
      <alignment horizontal="justify" vertical="center"/>
    </xf>
    <xf numFmtId="0" fontId="37" fillId="0" borderId="1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4" xfId="0" applyFont="1" applyFill="1" applyBorder="1" applyAlignment="1">
      <alignment horizontal="center"/>
    </xf>
    <xf numFmtId="0" fontId="38" fillId="0" borderId="6" xfId="0" applyFont="1" applyBorder="1" applyAlignment="1">
      <alignment horizontal="center" vertical="center"/>
    </xf>
    <xf numFmtId="0" fontId="0" fillId="5" borderId="5" xfId="0" applyFont="1" applyFill="1" applyBorder="1" applyAlignment="1" applyProtection="1">
      <alignment horizontal="center" vertical="center"/>
      <protection hidden="1"/>
    </xf>
    <xf numFmtId="0" fontId="0" fillId="5" borderId="1" xfId="0" applyFont="1" applyFill="1" applyBorder="1" applyAlignment="1" applyProtection="1">
      <alignment horizontal="center" vertical="center"/>
      <protection hidden="1"/>
    </xf>
    <xf numFmtId="0" fontId="0" fillId="5" borderId="1" xfId="0" applyFont="1" applyFill="1" applyBorder="1" applyAlignment="1">
      <alignment horizontal="justify" vertical="center"/>
    </xf>
    <xf numFmtId="0" fontId="0" fillId="5" borderId="1" xfId="0" applyFont="1" applyFill="1" applyBorder="1" applyAlignment="1" applyProtection="1">
      <alignment horizontal="center" vertical="center" wrapText="1"/>
      <protection hidden="1"/>
    </xf>
    <xf numFmtId="0" fontId="0" fillId="5" borderId="4" xfId="0" applyFont="1" applyFill="1" applyBorder="1" applyAlignment="1" applyProtection="1">
      <alignment vertical="center" wrapText="1"/>
      <protection hidden="1"/>
    </xf>
    <xf numFmtId="0" fontId="0" fillId="5" borderId="5" xfId="0" applyFont="1" applyFill="1" applyBorder="1" applyAlignment="1" applyProtection="1">
      <alignment vertical="center" wrapText="1"/>
      <protection hidden="1"/>
    </xf>
    <xf numFmtId="0" fontId="40" fillId="0" borderId="4" xfId="3" applyFont="1" applyFill="1" applyBorder="1" applyAlignment="1" applyProtection="1">
      <alignment horizontal="left" vertical="center" wrapText="1"/>
      <protection hidden="1"/>
    </xf>
    <xf numFmtId="0" fontId="0" fillId="0" borderId="5" xfId="0" applyFont="1" applyFill="1" applyBorder="1" applyAlignment="1" applyProtection="1">
      <alignment horizontal="center" vertical="center"/>
      <protection hidden="1"/>
    </xf>
    <xf numFmtId="0" fontId="0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Fill="1" applyBorder="1" applyProtection="1">
      <protection hidden="1"/>
    </xf>
    <xf numFmtId="0" fontId="0" fillId="0" borderId="1" xfId="0" applyFont="1" applyFill="1" applyBorder="1" applyAlignment="1" applyProtection="1">
      <alignment horizontal="center" vertical="center" wrapText="1"/>
      <protection hidden="1"/>
    </xf>
    <xf numFmtId="3" fontId="39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9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39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4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34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0" fillId="0" borderId="0" xfId="0" applyNumberFormat="1" applyAlignment="1" applyProtection="1">
      <alignment vertical="center"/>
      <protection hidden="1"/>
    </xf>
    <xf numFmtId="3" fontId="0" fillId="0" borderId="0" xfId="0" applyNumberFormat="1" applyProtection="1">
      <protection hidden="1"/>
    </xf>
    <xf numFmtId="3" fontId="5" fillId="0" borderId="1" xfId="0" applyNumberFormat="1" applyFont="1" applyBorder="1" applyAlignment="1" applyProtection="1">
      <alignment horizontal="right" vertical="center"/>
      <protection locked="0" hidden="1"/>
    </xf>
    <xf numFmtId="4" fontId="0" fillId="0" borderId="1" xfId="0" applyNumberFormat="1" applyBorder="1" applyAlignment="1" applyProtection="1">
      <alignment horizontal="center" vertical="center"/>
      <protection locked="0" hidden="1"/>
    </xf>
    <xf numFmtId="3" fontId="0" fillId="0" borderId="1" xfId="0" applyNumberFormat="1" applyBorder="1" applyAlignment="1" applyProtection="1">
      <alignment horizontal="right" vertical="center"/>
      <protection locked="0" hidden="1"/>
    </xf>
    <xf numFmtId="3" fontId="5" fillId="0" borderId="1" xfId="0" applyNumberFormat="1" applyFont="1" applyBorder="1" applyAlignment="1" applyProtection="1">
      <alignment horizontal="center" vertical="center"/>
      <protection locked="0" hidden="1"/>
    </xf>
    <xf numFmtId="3" fontId="10" fillId="0" borderId="0" xfId="0" applyNumberFormat="1" applyFont="1" applyFill="1"/>
    <xf numFmtId="0" fontId="28" fillId="8" borderId="0" xfId="0" applyFont="1" applyFill="1" applyAlignment="1" applyProtection="1">
      <alignment horizontal="right" vertical="center"/>
      <protection hidden="1"/>
    </xf>
    <xf numFmtId="4" fontId="5" fillId="0" borderId="0" xfId="0" applyNumberFormat="1" applyFont="1" applyFill="1" applyBorder="1" applyAlignment="1" applyProtection="1">
      <alignment vertical="center"/>
      <protection hidden="1"/>
    </xf>
    <xf numFmtId="0" fontId="10" fillId="3" borderId="0" xfId="0" applyFont="1" applyFill="1" applyAlignment="1">
      <alignment vertical="center"/>
    </xf>
    <xf numFmtId="0" fontId="40" fillId="5" borderId="0" xfId="0" applyFont="1" applyFill="1" applyAlignment="1">
      <alignment vertical="center" wrapText="1"/>
    </xf>
    <xf numFmtId="0" fontId="10" fillId="5" borderId="0" xfId="0" applyFont="1" applyFill="1" applyAlignment="1">
      <alignment vertical="center" wrapText="1"/>
    </xf>
    <xf numFmtId="3" fontId="43" fillId="5" borderId="13" xfId="0" applyNumberFormat="1" applyFont="1" applyFill="1" applyBorder="1" applyAlignment="1">
      <alignment horizontal="right" vertical="center"/>
    </xf>
    <xf numFmtId="3" fontId="43" fillId="5" borderId="13" xfId="0" applyNumberFormat="1" applyFont="1" applyFill="1" applyBorder="1" applyAlignment="1">
      <alignment vertical="center"/>
    </xf>
    <xf numFmtId="3" fontId="43" fillId="5" borderId="13" xfId="0" applyNumberFormat="1" applyFont="1" applyFill="1" applyBorder="1" applyAlignment="1">
      <alignment horizontal="left" vertical="center"/>
    </xf>
    <xf numFmtId="4" fontId="43" fillId="5" borderId="0" xfId="0" applyNumberFormat="1" applyFont="1" applyFill="1" applyAlignment="1">
      <alignment horizontal="center" vertical="center"/>
    </xf>
    <xf numFmtId="3" fontId="43" fillId="5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left" wrapText="1"/>
    </xf>
    <xf numFmtId="14" fontId="10" fillId="0" borderId="0" xfId="0" applyNumberFormat="1" applyFont="1" applyFill="1" applyAlignment="1" applyProtection="1">
      <protection hidden="1"/>
    </xf>
    <xf numFmtId="0" fontId="10" fillId="0" borderId="0" xfId="0" applyFont="1" applyFill="1" applyAlignment="1">
      <alignment wrapText="1"/>
    </xf>
    <xf numFmtId="0" fontId="44" fillId="0" borderId="1" xfId="0" applyFont="1" applyBorder="1" applyAlignment="1">
      <alignment horizontal="center" vertical="center"/>
    </xf>
    <xf numFmtId="0" fontId="0" fillId="0" borderId="0" xfId="0" applyFill="1" applyBorder="1"/>
    <xf numFmtId="0" fontId="20" fillId="0" borderId="0" xfId="0" applyFont="1" applyBorder="1"/>
    <xf numFmtId="0" fontId="45" fillId="0" borderId="3" xfId="0" applyFont="1" applyBorder="1" applyAlignment="1">
      <alignment horizontal="center" vertical="center"/>
    </xf>
    <xf numFmtId="0" fontId="18" fillId="0" borderId="21" xfId="0" applyFont="1" applyFill="1" applyBorder="1" applyAlignment="1" applyProtection="1">
      <alignment horizontal="left"/>
      <protection locked="0" hidden="1"/>
    </xf>
    <xf numFmtId="0" fontId="18" fillId="0" borderId="22" xfId="0" applyFont="1" applyFill="1" applyBorder="1" applyAlignment="1" applyProtection="1">
      <alignment horizontal="left"/>
      <protection locked="0" hidden="1"/>
    </xf>
    <xf numFmtId="0" fontId="18" fillId="0" borderId="23" xfId="0" applyFont="1" applyFill="1" applyBorder="1" applyAlignment="1" applyProtection="1">
      <alignment horizontal="left"/>
      <protection locked="0" hidden="1"/>
    </xf>
    <xf numFmtId="49" fontId="18" fillId="0" borderId="22" xfId="0" applyNumberFormat="1" applyFont="1" applyFill="1" applyBorder="1" applyAlignment="1" applyProtection="1">
      <alignment horizontal="left"/>
      <protection locked="0" hidden="1"/>
    </xf>
    <xf numFmtId="49" fontId="18" fillId="0" borderId="23" xfId="0" applyNumberFormat="1" applyFont="1" applyFill="1" applyBorder="1" applyAlignment="1" applyProtection="1">
      <alignment horizontal="left"/>
      <protection locked="0" hidden="1"/>
    </xf>
    <xf numFmtId="166" fontId="18" fillId="0" borderId="25" xfId="0" applyNumberFormat="1" applyFont="1" applyFill="1" applyBorder="1" applyAlignment="1" applyProtection="1">
      <alignment horizontal="center"/>
      <protection locked="0" hidden="1"/>
    </xf>
    <xf numFmtId="0" fontId="18" fillId="0" borderId="25" xfId="0" applyFont="1" applyFill="1" applyBorder="1" applyAlignment="1" applyProtection="1">
      <alignment horizontal="center"/>
      <protection locked="0" hidden="1"/>
    </xf>
    <xf numFmtId="0" fontId="18" fillId="0" borderId="26" xfId="0" applyFont="1" applyFill="1" applyBorder="1" applyAlignment="1" applyProtection="1">
      <alignment horizontal="center"/>
      <protection locked="0" hidden="1"/>
    </xf>
    <xf numFmtId="3" fontId="12" fillId="0" borderId="25" xfId="7" applyNumberFormat="1" applyFill="1" applyBorder="1" applyAlignment="1" applyProtection="1">
      <alignment horizontal="left"/>
      <protection locked="0" hidden="1"/>
    </xf>
    <xf numFmtId="0" fontId="18" fillId="0" borderId="25" xfId="0" applyFont="1" applyFill="1" applyBorder="1" applyAlignment="1" applyProtection="1">
      <alignment horizontal="left"/>
      <protection locked="0" hidden="1"/>
    </xf>
    <xf numFmtId="0" fontId="18" fillId="0" borderId="26" xfId="0" applyFont="1" applyFill="1" applyBorder="1" applyAlignment="1" applyProtection="1">
      <alignment horizontal="left"/>
      <protection locked="0" hidden="1"/>
    </xf>
    <xf numFmtId="0" fontId="18" fillId="0" borderId="16" xfId="0" applyFont="1" applyFill="1" applyBorder="1" applyAlignment="1" applyProtection="1">
      <alignment horizontal="left"/>
      <protection locked="0" hidden="1"/>
    </xf>
    <xf numFmtId="0" fontId="18" fillId="0" borderId="17" xfId="0" applyFont="1" applyFill="1" applyBorder="1" applyAlignment="1" applyProtection="1">
      <alignment horizontal="left"/>
      <protection locked="0" hidden="1"/>
    </xf>
    <xf numFmtId="0" fontId="13" fillId="5" borderId="1" xfId="0" applyFont="1" applyFill="1" applyBorder="1" applyAlignment="1" applyProtection="1">
      <alignment horizontal="left"/>
      <protection hidden="1"/>
    </xf>
    <xf numFmtId="0" fontId="1" fillId="5" borderId="1" xfId="0" applyFont="1" applyFill="1" applyBorder="1" applyAlignment="1" applyProtection="1">
      <alignment horizontal="left"/>
      <protection hidden="1"/>
    </xf>
    <xf numFmtId="0" fontId="1" fillId="5" borderId="13" xfId="0" applyFont="1" applyFill="1" applyBorder="1" applyAlignment="1" applyProtection="1">
      <alignment horizontal="right" vertical="center" wrapText="1"/>
      <protection hidden="1"/>
    </xf>
    <xf numFmtId="14" fontId="1" fillId="5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12" xfId="0" applyFont="1" applyFill="1" applyBorder="1" applyAlignment="1" applyProtection="1">
      <alignment horizontal="left" vertical="center" wrapText="1"/>
      <protection hidden="1"/>
    </xf>
    <xf numFmtId="0" fontId="1" fillId="5" borderId="13" xfId="0" applyFont="1" applyFill="1" applyBorder="1" applyAlignment="1" applyProtection="1">
      <alignment horizontal="left" vertical="center" wrapText="1"/>
      <protection hidden="1"/>
    </xf>
    <xf numFmtId="3" fontId="1" fillId="5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14" xfId="0" applyFont="1" applyFill="1" applyBorder="1" applyAlignment="1" applyProtection="1">
      <alignment horizontal="left" vertical="top" wrapText="1"/>
      <protection hidden="1"/>
    </xf>
    <xf numFmtId="0" fontId="1" fillId="5" borderId="0" xfId="0" applyFont="1" applyFill="1" applyBorder="1" applyAlignment="1" applyProtection="1">
      <alignment horizontal="left" vertical="top" wrapText="1"/>
      <protection hidden="1"/>
    </xf>
    <xf numFmtId="0" fontId="0" fillId="0" borderId="9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37" fillId="0" borderId="0" xfId="0" applyFont="1" applyBorder="1" applyAlignment="1">
      <alignment horizontal="left" vertical="top" wrapText="1"/>
    </xf>
    <xf numFmtId="3" fontId="42" fillId="8" borderId="0" xfId="0" applyNumberFormat="1" applyFont="1" applyFill="1" applyBorder="1" applyAlignment="1" applyProtection="1">
      <alignment horizontal="left" vertical="center"/>
      <protection hidden="1"/>
    </xf>
    <xf numFmtId="4" fontId="0" fillId="0" borderId="2" xfId="0" applyNumberFormat="1" applyBorder="1" applyAlignment="1" applyProtection="1">
      <alignment horizontal="center" vertical="center" wrapText="1"/>
      <protection locked="0" hidden="1"/>
    </xf>
    <xf numFmtId="0" fontId="7" fillId="5" borderId="3" xfId="0" applyFont="1" applyFill="1" applyBorder="1" applyAlignment="1" applyProtection="1">
      <alignment horizontal="center" vertical="center" wrapText="1"/>
      <protection hidden="1"/>
    </xf>
    <xf numFmtId="0" fontId="7" fillId="5" borderId="2" xfId="0" applyFont="1" applyFill="1" applyBorder="1" applyAlignment="1" applyProtection="1">
      <alignment horizontal="center" vertical="center" wrapText="1"/>
      <protection hidden="1"/>
    </xf>
    <xf numFmtId="0" fontId="5" fillId="4" borderId="4" xfId="3" applyFont="1" applyFill="1" applyBorder="1" applyAlignment="1" applyProtection="1">
      <alignment horizontal="left" vertical="center" wrapText="1"/>
      <protection hidden="1"/>
    </xf>
    <xf numFmtId="0" fontId="5" fillId="4" borderId="5" xfId="3" applyFont="1" applyFill="1" applyBorder="1" applyAlignment="1" applyProtection="1">
      <alignment horizontal="left" vertical="center" wrapText="1"/>
      <protection hidden="1"/>
    </xf>
    <xf numFmtId="0" fontId="35" fillId="5" borderId="0" xfId="0" applyFont="1" applyFill="1" applyBorder="1" applyAlignment="1" applyProtection="1">
      <alignment horizontal="left" vertical="center" wrapText="1"/>
      <protection hidden="1"/>
    </xf>
    <xf numFmtId="0" fontId="5" fillId="4" borderId="7" xfId="3" applyFont="1" applyFill="1" applyBorder="1" applyAlignment="1" applyProtection="1">
      <alignment horizontal="left" vertical="center" wrapText="1"/>
      <protection hidden="1"/>
    </xf>
    <xf numFmtId="0" fontId="7" fillId="5" borderId="4" xfId="0" applyFont="1" applyFill="1" applyBorder="1" applyAlignment="1" applyProtection="1">
      <alignment horizontal="center" vertical="center"/>
      <protection hidden="1"/>
    </xf>
    <xf numFmtId="0" fontId="7" fillId="5" borderId="7" xfId="0" applyFont="1" applyFill="1" applyBorder="1" applyAlignment="1" applyProtection="1">
      <alignment horizontal="center" vertical="center"/>
      <protection hidden="1"/>
    </xf>
    <xf numFmtId="0" fontId="7" fillId="5" borderId="5" xfId="0" applyFont="1" applyFill="1" applyBorder="1" applyAlignment="1" applyProtection="1">
      <alignment horizontal="center" vertical="center"/>
      <protection hidden="1"/>
    </xf>
    <xf numFmtId="0" fontId="7" fillId="5" borderId="4" xfId="0" applyFont="1" applyFill="1" applyBorder="1" applyAlignment="1" applyProtection="1">
      <alignment horizontal="center"/>
      <protection hidden="1"/>
    </xf>
    <xf numFmtId="0" fontId="7" fillId="5" borderId="7" xfId="0" applyFont="1" applyFill="1" applyBorder="1" applyAlignment="1" applyProtection="1">
      <alignment horizontal="center"/>
      <protection hidden="1"/>
    </xf>
    <xf numFmtId="0" fontId="7" fillId="5" borderId="5" xfId="0" applyFont="1" applyFill="1" applyBorder="1" applyAlignment="1" applyProtection="1">
      <alignment horizontal="center"/>
      <protection hidden="1"/>
    </xf>
    <xf numFmtId="0" fontId="41" fillId="5" borderId="3" xfId="0" applyFont="1" applyFill="1" applyBorder="1" applyAlignment="1" applyProtection="1">
      <alignment horizontal="center" vertical="center" wrapText="1"/>
      <protection hidden="1"/>
    </xf>
    <xf numFmtId="0" fontId="41" fillId="5" borderId="2" xfId="0" applyFont="1" applyFill="1" applyBorder="1" applyAlignment="1" applyProtection="1">
      <alignment horizontal="center" vertical="center" wrapText="1"/>
      <protection hidden="1"/>
    </xf>
    <xf numFmtId="0" fontId="41" fillId="5" borderId="6" xfId="0" applyFont="1" applyFill="1" applyBorder="1" applyAlignment="1" applyProtection="1">
      <alignment horizontal="center" vertical="center" wrapText="1"/>
      <protection hidden="1"/>
    </xf>
    <xf numFmtId="0" fontId="0" fillId="5" borderId="1" xfId="0" applyFont="1" applyFill="1" applyBorder="1" applyAlignment="1" applyProtection="1">
      <alignment horizontal="center" vertical="center" wrapText="1"/>
      <protection hidden="1"/>
    </xf>
    <xf numFmtId="3" fontId="0" fillId="0" borderId="2" xfId="0" applyNumberFormat="1" applyBorder="1" applyAlignment="1" applyProtection="1">
      <alignment horizontal="right" vertical="center" wrapText="1"/>
      <protection locked="0" hidden="1"/>
    </xf>
    <xf numFmtId="0" fontId="30" fillId="4" borderId="3" xfId="1" applyFont="1" applyFill="1" applyBorder="1" applyAlignment="1" applyProtection="1">
      <alignment horizontal="center" vertical="center" wrapText="1"/>
      <protection hidden="1"/>
    </xf>
    <xf numFmtId="0" fontId="30" fillId="4" borderId="2" xfId="1" applyFont="1" applyFill="1" applyBorder="1" applyAlignment="1" applyProtection="1">
      <alignment horizontal="center" vertical="center" wrapText="1"/>
      <protection hidden="1"/>
    </xf>
    <xf numFmtId="0" fontId="30" fillId="4" borderId="6" xfId="1" applyFont="1" applyFill="1" applyBorder="1" applyAlignment="1" applyProtection="1">
      <alignment horizontal="center" vertical="center" wrapText="1"/>
      <protection hidden="1"/>
    </xf>
    <xf numFmtId="4" fontId="39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39" fillId="0" borderId="6" xfId="1" applyNumberFormat="1" applyFont="1" applyFill="1" applyBorder="1" applyAlignment="1" applyProtection="1">
      <alignment horizontal="center" vertical="center" wrapText="1"/>
      <protection hidden="1"/>
    </xf>
    <xf numFmtId="3" fontId="39" fillId="0" borderId="3" xfId="1" applyNumberFormat="1" applyFont="1" applyFill="1" applyBorder="1" applyAlignment="1" applyProtection="1">
      <alignment horizontal="right" vertical="center" wrapText="1"/>
      <protection hidden="1"/>
    </xf>
    <xf numFmtId="3" fontId="39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0" fillId="7" borderId="0" xfId="0" applyFont="1" applyFill="1" applyAlignment="1" applyProtection="1">
      <alignment horizontal="left"/>
      <protection locked="0" hidden="1"/>
    </xf>
    <xf numFmtId="0" fontId="1" fillId="0" borderId="14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horizontal="left"/>
      <protection hidden="1"/>
    </xf>
    <xf numFmtId="0" fontId="1" fillId="0" borderId="15" xfId="0" applyFont="1" applyFill="1" applyBorder="1" applyAlignment="1" applyProtection="1">
      <alignment horizontal="left"/>
      <protection hidden="1"/>
    </xf>
    <xf numFmtId="14" fontId="0" fillId="7" borderId="0" xfId="0" applyNumberFormat="1" applyFont="1" applyFill="1" applyAlignment="1" applyProtection="1">
      <alignment horizontal="left"/>
      <protection locked="0" hidden="1"/>
    </xf>
    <xf numFmtId="0" fontId="7" fillId="0" borderId="4" xfId="0" applyFont="1" applyFill="1" applyBorder="1" applyAlignment="1" applyProtection="1">
      <alignment horizontal="center"/>
      <protection hidden="1"/>
    </xf>
    <xf numFmtId="0" fontId="7" fillId="0" borderId="7" xfId="0" applyFont="1" applyFill="1" applyBorder="1" applyAlignment="1" applyProtection="1">
      <alignment horizontal="center"/>
      <protection hidden="1"/>
    </xf>
    <xf numFmtId="0" fontId="7" fillId="0" borderId="5" xfId="0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/>
      <protection hidden="1"/>
    </xf>
    <xf numFmtId="0" fontId="7" fillId="0" borderId="7" xfId="0" applyFont="1" applyFill="1" applyBorder="1" applyAlignment="1" applyProtection="1">
      <alignment horizontal="center" vertical="center"/>
      <protection hidden="1"/>
    </xf>
    <xf numFmtId="0" fontId="7" fillId="0" borderId="5" xfId="0" applyFont="1" applyFill="1" applyBorder="1" applyAlignment="1" applyProtection="1">
      <alignment horizontal="center" vertical="center"/>
      <protection hidden="1"/>
    </xf>
    <xf numFmtId="0" fontId="0" fillId="0" borderId="10" xfId="0" applyFont="1" applyFill="1" applyBorder="1" applyAlignment="1" applyProtection="1">
      <alignment horizontal="left" wrapText="1"/>
      <protection hidden="1"/>
    </xf>
    <xf numFmtId="3" fontId="1" fillId="0" borderId="4" xfId="0" applyNumberFormat="1" applyFont="1" applyFill="1" applyBorder="1" applyAlignment="1" applyProtection="1">
      <alignment horizontal="right" vertical="center"/>
      <protection hidden="1"/>
    </xf>
    <xf numFmtId="3" fontId="1" fillId="0" borderId="7" xfId="0" applyNumberFormat="1" applyFont="1" applyFill="1" applyBorder="1" applyAlignment="1" applyProtection="1">
      <alignment horizontal="right" vertical="center"/>
      <protection hidden="1"/>
    </xf>
    <xf numFmtId="169" fontId="14" fillId="0" borderId="0" xfId="0" applyNumberFormat="1" applyFont="1" applyFill="1" applyBorder="1" applyAlignment="1" applyProtection="1">
      <alignment horizontal="left" wrapText="1"/>
      <protection hidden="1"/>
    </xf>
    <xf numFmtId="0" fontId="5" fillId="0" borderId="9" xfId="0" applyFont="1" applyFill="1" applyBorder="1" applyAlignment="1" applyProtection="1">
      <alignment horizontal="left"/>
      <protection hidden="1"/>
    </xf>
    <xf numFmtId="0" fontId="5" fillId="0" borderId="10" xfId="0" applyFont="1" applyFill="1" applyBorder="1" applyAlignment="1" applyProtection="1">
      <alignment horizontal="left"/>
      <protection hidden="1"/>
    </xf>
    <xf numFmtId="0" fontId="5" fillId="0" borderId="11" xfId="0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 wrapText="1"/>
      <protection hidden="1"/>
    </xf>
    <xf numFmtId="0" fontId="0" fillId="0" borderId="0" xfId="0" applyFont="1" applyAlignment="1" applyProtection="1">
      <alignment horizontal="left" wrapText="1"/>
      <protection hidden="1"/>
    </xf>
    <xf numFmtId="0" fontId="1" fillId="0" borderId="4" xfId="0" applyFont="1" applyFill="1" applyBorder="1" applyAlignment="1" applyProtection="1">
      <alignment horizontal="left" vertical="center" wrapText="1"/>
      <protection hidden="1"/>
    </xf>
    <xf numFmtId="0" fontId="1" fillId="0" borderId="7" xfId="0" applyFont="1" applyFill="1" applyBorder="1" applyAlignment="1" applyProtection="1">
      <alignment horizontal="left" vertical="center" wrapText="1"/>
      <protection hidden="1"/>
    </xf>
    <xf numFmtId="0" fontId="0" fillId="0" borderId="4" xfId="0" applyFont="1" applyFill="1" applyBorder="1" applyAlignment="1" applyProtection="1">
      <alignment horizontal="left" vertical="center" wrapText="1"/>
      <protection hidden="1"/>
    </xf>
    <xf numFmtId="0" fontId="0" fillId="0" borderId="5" xfId="0" applyFont="1" applyFill="1" applyBorder="1" applyAlignment="1" applyProtection="1">
      <alignment horizontal="left" vertical="center" wrapText="1"/>
      <protection hidden="1"/>
    </xf>
    <xf numFmtId="0" fontId="0" fillId="0" borderId="4" xfId="0" applyFill="1" applyBorder="1" applyAlignment="1" applyProtection="1">
      <alignment horizontal="left" wrapText="1"/>
      <protection hidden="1"/>
    </xf>
    <xf numFmtId="0" fontId="0" fillId="0" borderId="7" xfId="0" applyFill="1" applyBorder="1" applyAlignment="1" applyProtection="1">
      <alignment horizontal="left" wrapText="1"/>
      <protection hidden="1"/>
    </xf>
    <xf numFmtId="0" fontId="0" fillId="0" borderId="5" xfId="0" applyFill="1" applyBorder="1" applyAlignment="1" applyProtection="1">
      <alignment horizontal="left" wrapText="1"/>
      <protection hidden="1"/>
    </xf>
    <xf numFmtId="0" fontId="0" fillId="0" borderId="0" xfId="0" applyFill="1" applyAlignment="1" applyProtection="1">
      <alignment horizontal="left"/>
      <protection hidden="1"/>
    </xf>
    <xf numFmtId="0" fontId="0" fillId="0" borderId="9" xfId="0" applyFill="1" applyBorder="1" applyAlignment="1" applyProtection="1">
      <alignment horizontal="left"/>
      <protection hidden="1"/>
    </xf>
    <xf numFmtId="0" fontId="0" fillId="0" borderId="10" xfId="0" applyFill="1" applyBorder="1" applyAlignment="1" applyProtection="1">
      <alignment horizontal="left"/>
      <protection hidden="1"/>
    </xf>
    <xf numFmtId="0" fontId="0" fillId="0" borderId="11" xfId="0" applyFill="1" applyBorder="1" applyAlignment="1" applyProtection="1">
      <alignment horizontal="left"/>
      <protection hidden="1"/>
    </xf>
    <xf numFmtId="0" fontId="1" fillId="0" borderId="12" xfId="0" applyFont="1" applyFill="1" applyBorder="1" applyAlignment="1" applyProtection="1">
      <alignment horizontal="left" vertical="top" wrapText="1"/>
      <protection hidden="1"/>
    </xf>
    <xf numFmtId="0" fontId="1" fillId="0" borderId="13" xfId="0" applyFont="1" applyFill="1" applyBorder="1" applyAlignment="1" applyProtection="1">
      <alignment horizontal="left" vertical="top" wrapText="1"/>
      <protection hidden="1"/>
    </xf>
    <xf numFmtId="0" fontId="1" fillId="0" borderId="8" xfId="0" applyFont="1" applyFill="1" applyBorder="1" applyAlignment="1" applyProtection="1">
      <alignment horizontal="left" vertical="top" wrapText="1"/>
      <protection hidden="1"/>
    </xf>
    <xf numFmtId="0" fontId="39" fillId="0" borderId="9" xfId="1" applyFont="1" applyFill="1" applyBorder="1" applyAlignment="1" applyProtection="1">
      <alignment horizontal="center" vertical="center" wrapText="1"/>
      <protection hidden="1"/>
    </xf>
    <xf numFmtId="0" fontId="39" fillId="0" borderId="14" xfId="1" applyFont="1" applyFill="1" applyBorder="1" applyAlignment="1" applyProtection="1">
      <alignment horizontal="center" vertical="center" wrapText="1"/>
      <protection hidden="1"/>
    </xf>
    <xf numFmtId="0" fontId="39" fillId="0" borderId="12" xfId="1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1" xfId="0" applyFont="1" applyFill="1" applyBorder="1" applyAlignment="1" applyProtection="1">
      <alignment horizontal="center" vertical="center" wrapText="1"/>
      <protection hidden="1"/>
    </xf>
    <xf numFmtId="0" fontId="7" fillId="0" borderId="14" xfId="0" applyFont="1" applyFill="1" applyBorder="1" applyAlignment="1" applyProtection="1">
      <alignment horizontal="center" vertical="center" wrapText="1"/>
      <protection hidden="1"/>
    </xf>
    <xf numFmtId="0" fontId="7" fillId="0" borderId="15" xfId="0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4" fontId="0" fillId="0" borderId="4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Fill="1" applyBorder="1" applyAlignment="1" applyProtection="1">
      <alignment horizontal="right" vertical="center"/>
      <protection hidden="1"/>
    </xf>
    <xf numFmtId="0" fontId="0" fillId="0" borderId="4" xfId="0" applyFill="1" applyBorder="1" applyAlignment="1" applyProtection="1">
      <alignment horizontal="left"/>
      <protection hidden="1"/>
    </xf>
    <xf numFmtId="0" fontId="0" fillId="0" borderId="7" xfId="0" applyFill="1" applyBorder="1" applyAlignment="1" applyProtection="1">
      <alignment horizontal="left"/>
      <protection hidden="1"/>
    </xf>
    <xf numFmtId="3" fontId="0" fillId="0" borderId="9" xfId="0" applyNumberFormat="1" applyFill="1" applyBorder="1" applyAlignment="1" applyProtection="1">
      <alignment horizontal="center" vertical="center"/>
      <protection hidden="1"/>
    </xf>
    <xf numFmtId="3" fontId="0" fillId="0" borderId="2" xfId="0" applyNumberFormat="1" applyFill="1" applyBorder="1" applyAlignment="1" applyProtection="1">
      <alignment horizontal="center" vertical="center"/>
      <protection hidden="1"/>
    </xf>
    <xf numFmtId="3" fontId="0" fillId="0" borderId="6" xfId="0" applyNumberFormat="1" applyFill="1" applyBorder="1" applyAlignment="1" applyProtection="1">
      <alignment horizontal="center" vertical="center"/>
      <protection hidden="1"/>
    </xf>
    <xf numFmtId="0" fontId="0" fillId="0" borderId="9" xfId="0" applyFill="1" applyBorder="1" applyAlignment="1" applyProtection="1">
      <alignment horizontal="left" vertical="center" wrapText="1"/>
      <protection hidden="1"/>
    </xf>
    <xf numFmtId="0" fontId="0" fillId="0" borderId="10" xfId="0" applyFill="1" applyBorder="1" applyAlignment="1" applyProtection="1">
      <alignment horizontal="left" vertical="center" wrapText="1"/>
      <protection hidden="1"/>
    </xf>
    <xf numFmtId="0" fontId="0" fillId="0" borderId="12" xfId="0" applyFill="1" applyBorder="1" applyAlignment="1" applyProtection="1">
      <alignment horizontal="left" vertical="center" wrapText="1"/>
      <protection hidden="1"/>
    </xf>
    <xf numFmtId="0" fontId="0" fillId="0" borderId="13" xfId="0" applyFill="1" applyBorder="1" applyAlignment="1" applyProtection="1">
      <alignment horizontal="left" vertical="center" wrapText="1"/>
      <protection hidden="1"/>
    </xf>
    <xf numFmtId="0" fontId="0" fillId="0" borderId="11" xfId="0" applyFill="1" applyBorder="1" applyAlignment="1" applyProtection="1">
      <alignment horizontal="center" vertical="center"/>
      <protection hidden="1"/>
    </xf>
    <xf numFmtId="0" fontId="0" fillId="0" borderId="8" xfId="0" applyFill="1" applyBorder="1" applyAlignment="1" applyProtection="1">
      <alignment horizontal="center" vertical="center"/>
      <protection hidden="1"/>
    </xf>
    <xf numFmtId="0" fontId="5" fillId="0" borderId="4" xfId="0" applyFont="1" applyFill="1" applyBorder="1" applyAlignment="1" applyProtection="1">
      <alignment horizontal="left"/>
      <protection hidden="1"/>
    </xf>
    <xf numFmtId="0" fontId="5" fillId="0" borderId="7" xfId="0" applyFont="1" applyFill="1" applyBorder="1" applyAlignment="1" applyProtection="1">
      <alignment horizontal="left"/>
      <protection hidden="1"/>
    </xf>
    <xf numFmtId="0" fontId="5" fillId="0" borderId="5" xfId="0" applyFont="1" applyFill="1" applyBorder="1" applyAlignment="1" applyProtection="1">
      <alignment horizontal="left"/>
      <protection hidden="1"/>
    </xf>
  </cellXfs>
  <cellStyles count="13">
    <cellStyle name="Čárka 2" xfId="10" xr:uid="{00000000-0005-0000-0000-000000000000}"/>
    <cellStyle name="Čárka 3" xfId="9" xr:uid="{00000000-0005-0000-0000-000001000000}"/>
    <cellStyle name="Hypertextový odkaz" xfId="7" builtinId="8"/>
    <cellStyle name="Neutrální 2" xfId="3" xr:uid="{00000000-0005-0000-0000-000003000000}"/>
    <cellStyle name="Normální" xfId="0" builtinId="0"/>
    <cellStyle name="Normální 11" xfId="8" xr:uid="{00000000-0005-0000-0000-000005000000}"/>
    <cellStyle name="Normální 12 2" xfId="11" xr:uid="{00000000-0005-0000-0000-000006000000}"/>
    <cellStyle name="Normální 15" xfId="12" xr:uid="{00000000-0005-0000-0000-000007000000}"/>
    <cellStyle name="Normální 2" xfId="5" xr:uid="{00000000-0005-0000-0000-000008000000}"/>
    <cellStyle name="normální 2 3" xfId="1" xr:uid="{00000000-0005-0000-0000-000009000000}"/>
    <cellStyle name="Normální 8" xfId="6" xr:uid="{00000000-0005-0000-0000-00000A000000}"/>
    <cellStyle name="Procenta 2" xfId="2" xr:uid="{00000000-0005-0000-0000-00000B000000}"/>
    <cellStyle name="Zvýraznění 6 2" xfId="4" xr:uid="{00000000-0005-0000-0000-00000C000000}"/>
  </cellStyles>
  <dxfs count="0"/>
  <tableStyles count="0" defaultTableStyle="TableStyleMedium2" defaultPivotStyle="PivotStyleLight16"/>
  <colors>
    <mruColors>
      <color rgb="FFFFFF99"/>
      <color rgb="FFF8F8F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zso.cz/csu/czso/setreni-prumernych-cen-vybranych-vyrobku-pohonne-hmoty-a-topne-oleje-casove-rady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vdb.czso.cz/vdbvo2/faces/index.jsf?page=vystup-objekt&amp;pvo=MZD02-A&amp;f=TABULKA&amp;z=T&amp;skupId=849&amp;katalog=30852&amp;pvo=MZD02-A&amp;c=v147~6__RP2018QP1" TargetMode="External"/><Relationship Id="rId1" Type="http://schemas.openxmlformats.org/officeDocument/2006/relationships/hyperlink" Target="https://vdb.czso.cz/vdbvo2/faces/cs/index.jsf?page=vystup-objekt&amp;pvo=CEN083A&amp;z=T&amp;f=TABULKA&amp;skupId=2218&amp;katalog=31779&amp;pvo=CEN083A&amp;evo=v2425_!_CEN-SPO-BAZIC2005-EM_1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czso.cz/csu/czso/pmz_c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1:P20"/>
  <sheetViews>
    <sheetView showGridLines="0" workbookViewId="0">
      <selection activeCell="K20" sqref="K20"/>
    </sheetView>
  </sheetViews>
  <sheetFormatPr defaultColWidth="9.109375" defaultRowHeight="14.4" x14ac:dyDescent="0.3"/>
  <cols>
    <col min="1" max="1" width="1.109375" style="18" customWidth="1"/>
    <col min="2" max="2" width="4.88671875" style="18" customWidth="1"/>
    <col min="3" max="3" width="11" style="18" customWidth="1"/>
    <col min="4" max="4" width="5.6640625" style="18" customWidth="1"/>
    <col min="5" max="5" width="7.5546875" style="18" customWidth="1"/>
    <col min="6" max="6" width="8.33203125" style="18" customWidth="1"/>
    <col min="7" max="7" width="6.109375" style="18" customWidth="1"/>
    <col min="8" max="8" width="6.6640625" style="18" customWidth="1"/>
    <col min="9" max="9" width="6.33203125" style="18" customWidth="1"/>
    <col min="10" max="10" width="8.33203125" style="18" customWidth="1"/>
    <col min="11" max="11" width="22.6640625" style="18" customWidth="1"/>
    <col min="12" max="12" width="4.88671875" style="18" customWidth="1"/>
    <col min="13" max="13" width="10.5546875" style="18" customWidth="1"/>
    <col min="14" max="14" width="1.109375" style="18" customWidth="1"/>
    <col min="15" max="15" width="9.109375" style="18"/>
    <col min="16" max="16" width="9.88671875" style="1" bestFit="1" customWidth="1"/>
    <col min="17" max="16384" width="9.109375" style="1"/>
  </cols>
  <sheetData>
    <row r="1" spans="1:16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 ht="15.6" x14ac:dyDescent="0.3">
      <c r="A2" s="17"/>
      <c r="B2" s="185" t="s">
        <v>30</v>
      </c>
      <c r="C2" s="185"/>
      <c r="D2" s="185"/>
      <c r="E2" s="185"/>
      <c r="F2" s="185"/>
      <c r="G2" s="185"/>
      <c r="H2" s="186" t="s">
        <v>94</v>
      </c>
      <c r="I2" s="186"/>
      <c r="J2" s="186"/>
      <c r="K2" s="186"/>
      <c r="L2" s="186"/>
      <c r="M2" s="186"/>
      <c r="N2" s="17"/>
    </row>
    <row r="3" spans="1:16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6" x14ac:dyDescent="0.3">
      <c r="A4" s="17"/>
      <c r="B4" s="19" t="s">
        <v>31</v>
      </c>
      <c r="C4" s="59"/>
      <c r="D4" s="59"/>
      <c r="E4" s="59"/>
      <c r="F4" s="59"/>
      <c r="G4" s="59"/>
      <c r="H4" s="59"/>
      <c r="I4" s="59"/>
      <c r="J4" s="59"/>
      <c r="K4" s="59"/>
      <c r="L4" s="82"/>
      <c r="M4" s="83"/>
      <c r="N4" s="17"/>
    </row>
    <row r="5" spans="1:16" ht="15" customHeight="1" x14ac:dyDescent="0.3">
      <c r="A5" s="17"/>
      <c r="B5" s="193" t="s">
        <v>97</v>
      </c>
      <c r="C5" s="194"/>
      <c r="D5" s="194"/>
      <c r="E5" s="194"/>
      <c r="F5" s="194"/>
      <c r="G5" s="194"/>
      <c r="H5" s="194"/>
      <c r="I5" s="194"/>
      <c r="J5" s="194"/>
      <c r="K5" s="194"/>
      <c r="L5" s="84"/>
      <c r="M5" s="85"/>
      <c r="N5" s="17"/>
    </row>
    <row r="6" spans="1:16" ht="15" customHeight="1" x14ac:dyDescent="0.3">
      <c r="A6" s="17"/>
      <c r="B6" s="70"/>
      <c r="C6" s="71"/>
      <c r="D6" s="71"/>
      <c r="E6" s="71"/>
      <c r="F6" s="71"/>
      <c r="G6" s="71"/>
      <c r="H6" s="187" t="s">
        <v>32</v>
      </c>
      <c r="I6" s="187"/>
      <c r="J6" s="188">
        <f>IV.Nabídka!E14</f>
        <v>44542</v>
      </c>
      <c r="K6" s="188"/>
      <c r="L6" s="72" t="s">
        <v>12</v>
      </c>
      <c r="M6" s="73">
        <f>IV.Nabídka!H14</f>
        <v>47463</v>
      </c>
      <c r="N6" s="17"/>
    </row>
    <row r="7" spans="1:16" s="24" customFormat="1" ht="25.5" customHeight="1" x14ac:dyDescent="0.3">
      <c r="A7" s="22"/>
      <c r="B7" s="189" t="s">
        <v>62</v>
      </c>
      <c r="C7" s="190"/>
      <c r="D7" s="190"/>
      <c r="E7" s="190"/>
      <c r="F7" s="190"/>
      <c r="G7" s="190"/>
      <c r="H7" s="190"/>
      <c r="I7" s="190"/>
      <c r="J7" s="190"/>
      <c r="K7" s="190"/>
      <c r="L7" s="191">
        <f>'III.Kalkulace nabídky'!H1</f>
        <v>117266</v>
      </c>
      <c r="M7" s="192"/>
      <c r="N7" s="22"/>
      <c r="O7" s="23"/>
      <c r="P7" s="148"/>
    </row>
    <row r="8" spans="1:16" ht="4.5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6" x14ac:dyDescent="0.3">
      <c r="A9" s="17"/>
      <c r="B9" s="25" t="s">
        <v>33</v>
      </c>
      <c r="C9" s="26"/>
      <c r="D9" s="26"/>
      <c r="E9" s="26"/>
      <c r="F9" s="26"/>
      <c r="G9" s="27"/>
      <c r="H9" s="28" t="s">
        <v>34</v>
      </c>
      <c r="I9" s="20"/>
      <c r="J9" s="20"/>
      <c r="K9" s="20"/>
      <c r="L9" s="20"/>
      <c r="M9" s="21"/>
      <c r="N9" s="17"/>
    </row>
    <row r="10" spans="1:16" x14ac:dyDescent="0.3">
      <c r="A10" s="17"/>
      <c r="B10" s="172"/>
      <c r="C10" s="173"/>
      <c r="D10" s="173"/>
      <c r="E10" s="173"/>
      <c r="F10" s="173"/>
      <c r="G10" s="174"/>
      <c r="H10" s="29" t="s">
        <v>35</v>
      </c>
      <c r="I10" s="30"/>
      <c r="J10" s="30"/>
      <c r="K10" s="183"/>
      <c r="L10" s="183"/>
      <c r="M10" s="184"/>
      <c r="N10" s="17"/>
    </row>
    <row r="11" spans="1:16" x14ac:dyDescent="0.3">
      <c r="A11" s="17"/>
      <c r="B11" s="172"/>
      <c r="C11" s="173"/>
      <c r="D11" s="173"/>
      <c r="E11" s="173"/>
      <c r="F11" s="173"/>
      <c r="G11" s="174"/>
      <c r="H11" s="29" t="s">
        <v>36</v>
      </c>
      <c r="I11" s="30"/>
      <c r="J11" s="30"/>
      <c r="K11" s="173"/>
      <c r="L11" s="173"/>
      <c r="M11" s="174"/>
      <c r="N11" s="17"/>
      <c r="P11" s="149"/>
    </row>
    <row r="12" spans="1:16" x14ac:dyDescent="0.3">
      <c r="A12" s="17"/>
      <c r="B12" s="172"/>
      <c r="C12" s="173"/>
      <c r="D12" s="173"/>
      <c r="E12" s="173"/>
      <c r="F12" s="173"/>
      <c r="G12" s="174"/>
      <c r="H12" s="29" t="s">
        <v>37</v>
      </c>
      <c r="I12" s="30"/>
      <c r="J12" s="30"/>
      <c r="K12" s="175"/>
      <c r="L12" s="175"/>
      <c r="M12" s="176"/>
      <c r="N12" s="17"/>
    </row>
    <row r="13" spans="1:16" x14ac:dyDescent="0.3">
      <c r="A13" s="17"/>
      <c r="B13" s="31" t="s">
        <v>38</v>
      </c>
      <c r="C13" s="177"/>
      <c r="D13" s="177"/>
      <c r="E13" s="32" t="s">
        <v>39</v>
      </c>
      <c r="F13" s="178"/>
      <c r="G13" s="179"/>
      <c r="H13" s="33" t="s">
        <v>40</v>
      </c>
      <c r="I13" s="34"/>
      <c r="J13" s="34"/>
      <c r="K13" s="180"/>
      <c r="L13" s="181"/>
      <c r="M13" s="182"/>
      <c r="N13" s="17"/>
    </row>
    <row r="14" spans="1:16" ht="8.25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6" x14ac:dyDescent="0.3">
      <c r="B15" s="66" t="s">
        <v>74</v>
      </c>
    </row>
    <row r="20" spans="8:13" x14ac:dyDescent="0.3">
      <c r="H20" s="1"/>
      <c r="I20" s="1"/>
      <c r="J20" s="1"/>
      <c r="K20" s="1"/>
      <c r="L20" s="1"/>
      <c r="M20" s="1"/>
    </row>
  </sheetData>
  <sheetProtection algorithmName="SHA-512" hashValue="ZJZ9nzQGcGUQno0BtOjpSZIUHgYKYuDdQUkePDt3OvYxHnQgUeprw4CTM5mwPCXqJFRad+ZyIUYPkYWtCA0pTw==" saltValue="AcRupLEFHiFrdxmLX3v4WQ==" spinCount="100000" sheet="1" objects="1" scenarios="1"/>
  <mergeCells count="16">
    <mergeCell ref="B10:G10"/>
    <mergeCell ref="K10:M10"/>
    <mergeCell ref="B2:G2"/>
    <mergeCell ref="H2:M2"/>
    <mergeCell ref="H6:I6"/>
    <mergeCell ref="J6:K6"/>
    <mergeCell ref="B7:K7"/>
    <mergeCell ref="L7:M7"/>
    <mergeCell ref="B5:K5"/>
    <mergeCell ref="B11:G11"/>
    <mergeCell ref="K11:M11"/>
    <mergeCell ref="B12:G12"/>
    <mergeCell ref="K12:M12"/>
    <mergeCell ref="C13:D13"/>
    <mergeCell ref="F13:G13"/>
    <mergeCell ref="K13:M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6"/>
  <sheetViews>
    <sheetView showGridLines="0" workbookViewId="0">
      <selection activeCell="F7" sqref="F7"/>
    </sheetView>
  </sheetViews>
  <sheetFormatPr defaultColWidth="26.44140625" defaultRowHeight="14.4" x14ac:dyDescent="0.3"/>
  <cols>
    <col min="1" max="2" width="4.109375" style="69" customWidth="1"/>
    <col min="3" max="3" width="40.44140625" style="69" customWidth="1"/>
    <col min="4" max="5" width="19" style="69" customWidth="1"/>
    <col min="6" max="6" width="20.33203125" style="69" customWidth="1"/>
    <col min="7" max="12" width="19" style="69" customWidth="1"/>
    <col min="13" max="22" width="7.88671875" style="69" customWidth="1"/>
    <col min="23" max="16384" width="26.44140625" style="69"/>
  </cols>
  <sheetData>
    <row r="2" spans="1:7" s="68" customFormat="1" ht="25.8" x14ac:dyDescent="0.5">
      <c r="A2" s="67"/>
      <c r="B2" s="67"/>
      <c r="C2" s="80" t="s">
        <v>64</v>
      </c>
    </row>
    <row r="4" spans="1:7" x14ac:dyDescent="0.3">
      <c r="B4" s="195" t="s">
        <v>71</v>
      </c>
      <c r="C4" s="197" t="s">
        <v>6</v>
      </c>
      <c r="D4" s="197" t="s">
        <v>89</v>
      </c>
      <c r="E4" s="171" t="s">
        <v>86</v>
      </c>
      <c r="F4" s="171" t="s">
        <v>86</v>
      </c>
    </row>
    <row r="5" spans="1:7" x14ac:dyDescent="0.3">
      <c r="B5" s="196"/>
      <c r="C5" s="197"/>
      <c r="D5" s="197"/>
      <c r="E5" s="128" t="s">
        <v>95</v>
      </c>
      <c r="F5" s="128" t="s">
        <v>98</v>
      </c>
    </row>
    <row r="6" spans="1:7" x14ac:dyDescent="0.3">
      <c r="B6" s="127">
        <v>1</v>
      </c>
      <c r="C6" s="124" t="s">
        <v>61</v>
      </c>
      <c r="D6" s="125" t="s">
        <v>7</v>
      </c>
      <c r="E6" s="168">
        <v>30</v>
      </c>
      <c r="F6" s="168">
        <v>80</v>
      </c>
    </row>
    <row r="7" spans="1:7" x14ac:dyDescent="0.3">
      <c r="B7" s="127">
        <v>2</v>
      </c>
      <c r="C7" s="124" t="s">
        <v>91</v>
      </c>
      <c r="D7" s="125" t="s">
        <v>9</v>
      </c>
      <c r="E7" s="168">
        <v>10</v>
      </c>
      <c r="F7" s="168">
        <v>30</v>
      </c>
    </row>
    <row r="8" spans="1:7" s="169" customFormat="1" ht="15.6" x14ac:dyDescent="0.3">
      <c r="B8" s="170"/>
    </row>
    <row r="9" spans="1:7" ht="15" customHeight="1" x14ac:dyDescent="0.3">
      <c r="B9" s="126" t="s">
        <v>87</v>
      </c>
      <c r="C9" s="198" t="s">
        <v>88</v>
      </c>
      <c r="D9" s="198"/>
      <c r="E9" s="198"/>
      <c r="F9" s="198"/>
    </row>
    <row r="10" spans="1:7" x14ac:dyDescent="0.3">
      <c r="C10" s="198"/>
      <c r="D10" s="198"/>
      <c r="E10" s="198"/>
      <c r="F10" s="198"/>
    </row>
    <row r="11" spans="1:7" x14ac:dyDescent="0.3">
      <c r="B11" s="126"/>
      <c r="C11" s="198"/>
      <c r="D11" s="198"/>
      <c r="E11" s="198"/>
      <c r="F11" s="198"/>
      <c r="G11" s="123"/>
    </row>
    <row r="12" spans="1:7" x14ac:dyDescent="0.3">
      <c r="B12" s="126"/>
      <c r="C12" s="122"/>
      <c r="D12" s="122"/>
      <c r="E12" s="122"/>
    </row>
    <row r="13" spans="1:7" ht="15.6" x14ac:dyDescent="0.3">
      <c r="B13" s="121"/>
    </row>
    <row r="14" spans="1:7" x14ac:dyDescent="0.3">
      <c r="C14" s="165"/>
      <c r="D14" s="165"/>
      <c r="E14" s="165"/>
      <c r="F14" s="167"/>
    </row>
    <row r="15" spans="1:7" ht="15.75" customHeight="1" x14ac:dyDescent="0.3">
      <c r="B15" s="165"/>
      <c r="C15" s="165"/>
      <c r="D15" s="165"/>
      <c r="E15" s="165"/>
      <c r="F15" s="167"/>
    </row>
    <row r="16" spans="1:7" x14ac:dyDescent="0.3">
      <c r="B16" s="165"/>
      <c r="C16" s="92"/>
      <c r="D16" s="92"/>
      <c r="E16" s="154"/>
      <c r="F16" s="154"/>
    </row>
    <row r="17" spans="2:8" x14ac:dyDescent="0.3">
      <c r="B17" s="92"/>
      <c r="G17" s="91"/>
      <c r="H17" s="91"/>
    </row>
    <row r="18" spans="2:8" x14ac:dyDescent="0.3">
      <c r="E18" s="92"/>
    </row>
    <row r="19" spans="2:8" x14ac:dyDescent="0.3">
      <c r="E19" s="92"/>
    </row>
    <row r="20" spans="2:8" x14ac:dyDescent="0.3">
      <c r="E20" s="92"/>
    </row>
    <row r="21" spans="2:8" x14ac:dyDescent="0.3">
      <c r="E21" s="92"/>
    </row>
    <row r="22" spans="2:8" x14ac:dyDescent="0.3">
      <c r="E22" s="92"/>
    </row>
    <row r="23" spans="2:8" x14ac:dyDescent="0.3">
      <c r="E23" s="92"/>
    </row>
    <row r="24" spans="2:8" x14ac:dyDescent="0.3">
      <c r="E24" s="92"/>
    </row>
    <row r="25" spans="2:8" x14ac:dyDescent="0.3">
      <c r="E25" s="92"/>
    </row>
    <row r="26" spans="2:8" x14ac:dyDescent="0.3">
      <c r="E26" s="92"/>
    </row>
  </sheetData>
  <sheetProtection algorithmName="SHA-512" hashValue="kryml+KKEAhvNzTi0JI7owhvFRmgUv9aWTuOP1R8kgmq8nVrAHHfG7LyKeUcZQTijFYDhw75gCNUOTGpLQWKKQ==" saltValue="joJnpnMmi7Mlsow6ps1xFQ==" spinCount="100000" sheet="1" objects="1" scenarios="1"/>
  <mergeCells count="4">
    <mergeCell ref="B4:B5"/>
    <mergeCell ref="D4:D5"/>
    <mergeCell ref="C4:C5"/>
    <mergeCell ref="C9:F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V26"/>
  <sheetViews>
    <sheetView showGridLines="0" tabSelected="1" workbookViewId="0">
      <selection activeCell="F26" sqref="F26"/>
    </sheetView>
  </sheetViews>
  <sheetFormatPr defaultColWidth="9.109375" defaultRowHeight="14.4" x14ac:dyDescent="0.3"/>
  <cols>
    <col min="1" max="1" width="1.5546875" style="6" customWidth="1"/>
    <col min="2" max="2" width="39.88671875" style="6" customWidth="1"/>
    <col min="3" max="3" width="7.6640625" style="6" customWidth="1"/>
    <col min="4" max="4" width="10" style="6" customWidth="1"/>
    <col min="5" max="5" width="10" style="7" customWidth="1"/>
    <col min="6" max="6" width="10" style="6" customWidth="1"/>
    <col min="7" max="7" width="10.5546875" style="6" customWidth="1"/>
    <col min="8" max="8" width="12" style="6" customWidth="1"/>
    <col min="9" max="11" width="11.44140625" style="6" customWidth="1"/>
    <col min="12" max="12" width="1.6640625" style="6" customWidth="1"/>
    <col min="13" max="13" width="10.88671875" style="6" customWidth="1"/>
    <col min="14" max="14" width="11.44140625" style="6" customWidth="1"/>
    <col min="15" max="15" width="9.109375" style="6"/>
    <col min="16" max="16" width="1.5546875" style="6" customWidth="1"/>
    <col min="17" max="18" width="11.5546875" style="6" customWidth="1"/>
    <col min="19" max="19" width="9.109375" style="6"/>
    <col min="20" max="20" width="15.44140625" style="6" customWidth="1"/>
    <col min="21" max="16384" width="9.109375" style="6"/>
  </cols>
  <sheetData>
    <row r="1" spans="2:22" s="100" customFormat="1" ht="21" customHeight="1" x14ac:dyDescent="0.3">
      <c r="B1" s="96"/>
      <c r="C1" s="97"/>
      <c r="D1" s="97"/>
      <c r="E1" s="97"/>
      <c r="F1" s="98"/>
      <c r="G1" s="155" t="s">
        <v>92</v>
      </c>
      <c r="H1" s="199">
        <v>117266</v>
      </c>
      <c r="I1" s="199"/>
      <c r="J1" s="99"/>
      <c r="K1" s="99"/>
      <c r="M1" s="101"/>
      <c r="N1" s="87"/>
    </row>
    <row r="2" spans="2:22" s="106" customFormat="1" ht="2.25" customHeight="1" x14ac:dyDescent="0.4">
      <c r="B2" s="102"/>
      <c r="C2" s="103"/>
      <c r="D2" s="81"/>
      <c r="E2" s="104"/>
      <c r="F2" s="104"/>
      <c r="G2" s="105"/>
      <c r="I2" s="107"/>
      <c r="K2" s="107"/>
      <c r="M2" s="107"/>
      <c r="O2" s="101"/>
      <c r="P2" s="108"/>
    </row>
    <row r="3" spans="2:22" x14ac:dyDescent="0.3">
      <c r="B3" s="9" t="s">
        <v>77</v>
      </c>
      <c r="C3" s="9"/>
      <c r="D3" s="10"/>
      <c r="E3" s="14"/>
      <c r="F3" s="10"/>
      <c r="G3" s="14"/>
      <c r="H3" s="9"/>
      <c r="I3" s="9"/>
      <c r="J3" s="9"/>
      <c r="K3" s="9"/>
      <c r="L3" s="9"/>
    </row>
    <row r="4" spans="2:22" x14ac:dyDescent="0.3">
      <c r="C4" s="9"/>
      <c r="E4" s="9"/>
      <c r="F4" s="11"/>
      <c r="G4" s="9"/>
      <c r="H4" s="9"/>
      <c r="I4" s="9"/>
      <c r="J4" s="9"/>
      <c r="K4" s="9"/>
      <c r="L4" s="9"/>
      <c r="M4" s="9"/>
      <c r="N4" s="9"/>
    </row>
    <row r="5" spans="2:22" ht="15" customHeight="1" x14ac:dyDescent="0.3">
      <c r="B5" s="216" t="s">
        <v>63</v>
      </c>
      <c r="C5" s="213" t="s">
        <v>19</v>
      </c>
      <c r="D5" s="218" t="s">
        <v>78</v>
      </c>
      <c r="E5" s="201" t="s">
        <v>80</v>
      </c>
      <c r="F5" s="207" t="s">
        <v>26</v>
      </c>
      <c r="G5" s="208"/>
      <c r="H5" s="208"/>
      <c r="I5" s="208"/>
      <c r="J5" s="208"/>
      <c r="K5" s="209"/>
    </row>
    <row r="6" spans="2:22" ht="15" customHeight="1" x14ac:dyDescent="0.3">
      <c r="B6" s="216"/>
      <c r="C6" s="214"/>
      <c r="D6" s="219"/>
      <c r="E6" s="202"/>
      <c r="F6" s="210" t="s">
        <v>23</v>
      </c>
      <c r="G6" s="211"/>
      <c r="H6" s="212"/>
      <c r="I6" s="210" t="s">
        <v>85</v>
      </c>
      <c r="J6" s="211"/>
      <c r="K6" s="212"/>
      <c r="Q6" s="7"/>
      <c r="R6" s="7"/>
      <c r="S6" s="7"/>
      <c r="T6" s="7"/>
      <c r="U6" s="7"/>
      <c r="V6" s="7"/>
    </row>
    <row r="7" spans="2:22" ht="15.6" x14ac:dyDescent="0.3">
      <c r="B7" s="216"/>
      <c r="C7" s="215"/>
      <c r="D7" s="220"/>
      <c r="E7" s="12" t="s">
        <v>15</v>
      </c>
      <c r="F7" s="129" t="s">
        <v>2</v>
      </c>
      <c r="G7" s="130" t="s">
        <v>3</v>
      </c>
      <c r="H7" s="130" t="s">
        <v>24</v>
      </c>
      <c r="I7" s="130" t="s">
        <v>25</v>
      </c>
      <c r="J7" s="130" t="s">
        <v>4</v>
      </c>
      <c r="K7" s="130" t="s">
        <v>5</v>
      </c>
      <c r="Q7" s="7"/>
      <c r="R7" s="7"/>
      <c r="S7" s="7"/>
      <c r="T7" s="7"/>
      <c r="U7" s="7"/>
      <c r="V7" s="7"/>
    </row>
    <row r="8" spans="2:22" ht="24.75" customHeight="1" x14ac:dyDescent="0.3">
      <c r="B8" s="131" t="s">
        <v>61</v>
      </c>
      <c r="C8" s="132" t="s">
        <v>7</v>
      </c>
      <c r="D8" s="153"/>
      <c r="E8" s="150"/>
      <c r="F8" s="151"/>
      <c r="G8" s="151"/>
      <c r="H8" s="200"/>
      <c r="I8" s="217"/>
      <c r="J8" s="152"/>
      <c r="K8" s="217"/>
      <c r="N8" s="8"/>
      <c r="O8" s="114"/>
      <c r="P8" s="8"/>
      <c r="Q8" s="7"/>
      <c r="R8" s="7"/>
      <c r="S8" s="7"/>
      <c r="T8" s="7"/>
      <c r="U8" s="7"/>
      <c r="V8" s="7"/>
    </row>
    <row r="9" spans="2:22" ht="24.75" customHeight="1" x14ac:dyDescent="0.3">
      <c r="B9" s="131" t="s">
        <v>91</v>
      </c>
      <c r="C9" s="132" t="s">
        <v>9</v>
      </c>
      <c r="D9" s="153"/>
      <c r="E9" s="150"/>
      <c r="F9" s="151"/>
      <c r="G9" s="151"/>
      <c r="H9" s="200"/>
      <c r="I9" s="217"/>
      <c r="J9" s="152"/>
      <c r="K9" s="217"/>
      <c r="N9" s="8"/>
      <c r="O9" s="114"/>
      <c r="P9" s="8"/>
      <c r="Q9" s="7"/>
      <c r="R9" s="7"/>
      <c r="S9" s="7"/>
      <c r="T9" s="7"/>
      <c r="U9" s="7"/>
      <c r="V9" s="7"/>
    </row>
    <row r="10" spans="2:22" s="8" customFormat="1" ht="24.75" customHeight="1" x14ac:dyDescent="0.3">
      <c r="B10" s="133" t="s">
        <v>0</v>
      </c>
      <c r="C10" s="134"/>
      <c r="D10" s="2">
        <f>SUM(D8:D9)</f>
        <v>0</v>
      </c>
      <c r="E10" s="3">
        <f>SUM(E8:E9)</f>
        <v>0</v>
      </c>
      <c r="F10" s="4">
        <f>IF(E10&gt;0,(+E8*F8+E9*F9)/E10,0)</f>
        <v>0</v>
      </c>
      <c r="G10" s="4">
        <f>IF(E10&gt;0,(+E8*G8+E9*G9)/E10,0)</f>
        <v>0</v>
      </c>
      <c r="H10" s="4">
        <f>H8</f>
        <v>0</v>
      </c>
      <c r="I10" s="3">
        <f>I8</f>
        <v>0</v>
      </c>
      <c r="J10" s="3">
        <f>SUM(J8:J9)</f>
        <v>0</v>
      </c>
      <c r="K10" s="3">
        <f>K8</f>
        <v>0</v>
      </c>
      <c r="Q10" s="7"/>
      <c r="R10" s="7"/>
      <c r="S10" s="7"/>
      <c r="T10" s="7"/>
      <c r="U10" s="7"/>
      <c r="V10" s="7"/>
    </row>
    <row r="11" spans="2:22" s="157" customFormat="1" ht="24" customHeight="1" x14ac:dyDescent="0.3">
      <c r="B11" s="158"/>
      <c r="C11" s="159"/>
      <c r="D11" s="160" t="str">
        <f>IF(H1=E10,"","Dopravní výkon v nabídce je odlišný od zadání o")</f>
        <v>Dopravní výkon v nabídce je odlišný od zadání o</v>
      </c>
      <c r="E11" s="161">
        <f>+IF(H1=E10,"",E10-H1)</f>
        <v>-117266</v>
      </c>
      <c r="F11" s="162" t="str">
        <f>IF(H1=E10,"","km")</f>
        <v>km</v>
      </c>
      <c r="G11" s="163"/>
      <c r="H11" s="163"/>
      <c r="I11" s="164"/>
      <c r="J11" s="164"/>
      <c r="K11" s="164"/>
    </row>
    <row r="12" spans="2:22" s="8" customFormat="1" ht="14.25" customHeight="1" x14ac:dyDescent="0.3">
      <c r="B12" s="205" t="s">
        <v>96</v>
      </c>
      <c r="C12" s="205"/>
      <c r="D12" s="205"/>
      <c r="E12" s="205"/>
      <c r="F12" s="205"/>
      <c r="G12" s="205"/>
      <c r="H12" s="205"/>
      <c r="I12" s="205"/>
      <c r="J12" s="205"/>
      <c r="K12" s="205"/>
    </row>
    <row r="13" spans="2:22" s="8" customFormat="1" ht="14.25" customHeight="1" x14ac:dyDescent="0.3">
      <c r="B13" s="205"/>
      <c r="C13" s="205"/>
      <c r="D13" s="205"/>
      <c r="E13" s="205"/>
      <c r="F13" s="205"/>
      <c r="G13" s="205"/>
      <c r="H13" s="205"/>
      <c r="I13" s="205"/>
      <c r="J13" s="205"/>
      <c r="K13" s="205"/>
    </row>
    <row r="14" spans="2:22" ht="15" customHeight="1" x14ac:dyDescent="0.3">
      <c r="E14" s="6"/>
      <c r="L14" s="6" t="s">
        <v>79</v>
      </c>
    </row>
    <row r="15" spans="2:22" ht="15" customHeight="1" x14ac:dyDescent="0.3">
      <c r="B15" s="203" t="s">
        <v>21</v>
      </c>
      <c r="C15" s="206"/>
      <c r="D15" s="206"/>
      <c r="E15" s="204"/>
      <c r="F15" s="15" t="s">
        <v>27</v>
      </c>
    </row>
    <row r="16" spans="2:22" ht="15" customHeight="1" x14ac:dyDescent="0.3">
      <c r="B16" s="203" t="s">
        <v>57</v>
      </c>
      <c r="C16" s="204"/>
      <c r="D16" s="88">
        <v>31933</v>
      </c>
      <c r="E16" s="5" t="s">
        <v>22</v>
      </c>
      <c r="F16" s="16" t="s">
        <v>93</v>
      </c>
      <c r="G16" s="13" t="s">
        <v>28</v>
      </c>
      <c r="L16" s="6" t="s">
        <v>79</v>
      </c>
    </row>
    <row r="17" spans="2:21" ht="30" customHeight="1" x14ac:dyDescent="0.3">
      <c r="B17" s="95" t="s">
        <v>69</v>
      </c>
      <c r="C17" s="111"/>
      <c r="D17" s="88">
        <v>22600</v>
      </c>
      <c r="E17" s="5" t="s">
        <v>22</v>
      </c>
      <c r="F17" s="16">
        <v>44197</v>
      </c>
      <c r="G17" s="13" t="s">
        <v>68</v>
      </c>
      <c r="U17" s="13"/>
    </row>
    <row r="18" spans="2:21" ht="15" customHeight="1" x14ac:dyDescent="0.3">
      <c r="B18" s="203" t="s">
        <v>16</v>
      </c>
      <c r="C18" s="204"/>
      <c r="D18" s="89">
        <f>28/1.21</f>
        <v>23.140495867768596</v>
      </c>
      <c r="E18" s="5" t="s">
        <v>20</v>
      </c>
      <c r="F18" s="16" t="s">
        <v>93</v>
      </c>
      <c r="G18" s="13" t="s">
        <v>67</v>
      </c>
      <c r="L18" s="6" t="s">
        <v>79</v>
      </c>
    </row>
    <row r="19" spans="2:21" ht="15" customHeight="1" x14ac:dyDescent="0.3">
      <c r="B19" s="203" t="s">
        <v>66</v>
      </c>
      <c r="C19" s="204"/>
      <c r="D19" s="90">
        <v>111.8</v>
      </c>
      <c r="E19" s="5"/>
      <c r="F19" s="16" t="s">
        <v>93</v>
      </c>
      <c r="G19" s="13" t="s">
        <v>29</v>
      </c>
      <c r="L19" s="6" t="s">
        <v>79</v>
      </c>
    </row>
    <row r="21" spans="2:21" x14ac:dyDescent="0.3">
      <c r="E21" s="6"/>
    </row>
    <row r="22" spans="2:21" x14ac:dyDescent="0.3">
      <c r="E22" s="6"/>
    </row>
    <row r="23" spans="2:21" x14ac:dyDescent="0.3">
      <c r="E23" s="6"/>
    </row>
    <row r="24" spans="2:21" x14ac:dyDescent="0.3">
      <c r="E24" s="6"/>
    </row>
    <row r="25" spans="2:21" x14ac:dyDescent="0.3">
      <c r="E25" s="6"/>
    </row>
    <row r="26" spans="2:21" x14ac:dyDescent="0.3">
      <c r="E26" s="6"/>
    </row>
  </sheetData>
  <sheetProtection algorithmName="SHA-512" hashValue="h+1uL6I1DkxSIxmTnVK1V6+znUhwHt+eL3yVP+JryiwXQG2IaRyGQd1o4+L6oab/pa1TfoRiLQA8LB2ZXOqU4w==" saltValue="CBHxdTsNlJ0qRYi1MY8+kw==" spinCount="100000" sheet="1" objects="1" scenarios="1"/>
  <mergeCells count="16">
    <mergeCell ref="B19:C19"/>
    <mergeCell ref="B15:E15"/>
    <mergeCell ref="F5:K5"/>
    <mergeCell ref="F6:H6"/>
    <mergeCell ref="I6:K6"/>
    <mergeCell ref="C5:C7"/>
    <mergeCell ref="B5:B7"/>
    <mergeCell ref="I8:I9"/>
    <mergeCell ref="K8:K9"/>
    <mergeCell ref="B16:C16"/>
    <mergeCell ref="D5:D7"/>
    <mergeCell ref="H1:I1"/>
    <mergeCell ref="H8:H9"/>
    <mergeCell ref="E5:E6"/>
    <mergeCell ref="B18:C18"/>
    <mergeCell ref="B12:K13"/>
  </mergeCells>
  <hyperlinks>
    <hyperlink ref="G19" r:id="rId1" xr:uid="{00000000-0004-0000-0200-000000000000}"/>
    <hyperlink ref="G16" r:id="rId2" xr:uid="{00000000-0004-0000-0200-000001000000}"/>
    <hyperlink ref="G18" r:id="rId3" xr:uid="{00000000-0004-0000-0200-000002000000}"/>
    <hyperlink ref="G17" r:id="rId4" xr:uid="{00000000-0004-0000-0200-000003000000}"/>
  </hyperlinks>
  <printOptions horizontalCentered="1"/>
  <pageMargins left="0.70866141732283472" right="0.70866141732283472" top="0.78740157480314965" bottom="0.78740157480314965" header="0.31496062992125984" footer="0.31496062992125984"/>
  <pageSetup paperSize="9" scale="89" orientation="landscape" r:id="rId5"/>
  <legacy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X51"/>
  <sheetViews>
    <sheetView showGridLines="0" topLeftCell="A4" zoomScaleNormal="100" workbookViewId="0">
      <selection activeCell="I20" sqref="I20"/>
    </sheetView>
  </sheetViews>
  <sheetFormatPr defaultColWidth="9.109375" defaultRowHeight="14.4" x14ac:dyDescent="0.3"/>
  <cols>
    <col min="1" max="1" width="1.88671875" style="1" customWidth="1"/>
    <col min="2" max="2" width="5" style="1" customWidth="1"/>
    <col min="3" max="3" width="22.6640625" style="1" customWidth="1"/>
    <col min="4" max="4" width="4.88671875" style="1" customWidth="1"/>
    <col min="5" max="5" width="13.109375" style="1" customWidth="1"/>
    <col min="6" max="6" width="16.33203125" style="1" customWidth="1"/>
    <col min="7" max="7" width="4" style="1" customWidth="1"/>
    <col min="8" max="9" width="11.5546875" style="1" customWidth="1"/>
    <col min="10" max="10" width="7.33203125" style="1" customWidth="1"/>
    <col min="11" max="11" width="0.5546875" style="1" customWidth="1"/>
    <col min="12" max="12" width="23.6640625" style="1" customWidth="1"/>
    <col min="13" max="13" width="4.33203125" style="1" customWidth="1"/>
    <col min="14" max="14" width="8" style="1" customWidth="1"/>
    <col min="15" max="15" width="9.33203125" style="1" customWidth="1"/>
    <col min="16" max="18" width="7.6640625" style="1" customWidth="1"/>
    <col min="19" max="21" width="9.88671875" style="1" customWidth="1"/>
    <col min="22" max="22" width="9.6640625" style="1" customWidth="1"/>
    <col min="23" max="23" width="1.6640625" style="1" customWidth="1"/>
    <col min="24" max="16384" width="9.109375" style="1"/>
  </cols>
  <sheetData>
    <row r="1" spans="1:23" ht="5.25" customHeight="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W1" s="18"/>
    </row>
    <row r="2" spans="1:23" ht="18.7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64" t="s">
        <v>72</v>
      </c>
      <c r="W2" s="18"/>
    </row>
    <row r="3" spans="1:23" ht="15.6" x14ac:dyDescent="0.3">
      <c r="A3" s="18"/>
      <c r="B3" s="35" t="s">
        <v>41</v>
      </c>
      <c r="C3" s="18"/>
      <c r="D3" s="18"/>
      <c r="E3" s="18"/>
      <c r="F3" s="18"/>
      <c r="G3" s="18"/>
      <c r="H3" s="18"/>
      <c r="I3" s="18"/>
      <c r="J3" s="18"/>
      <c r="K3" s="18"/>
      <c r="L3" s="35" t="s">
        <v>58</v>
      </c>
      <c r="M3" s="18"/>
      <c r="N3" s="18"/>
      <c r="O3" s="18"/>
      <c r="P3" s="18"/>
      <c r="Q3" s="18"/>
      <c r="R3" s="18"/>
      <c r="S3" s="18"/>
      <c r="T3" s="18"/>
      <c r="W3" s="18"/>
    </row>
    <row r="4" spans="1:23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W4" s="18"/>
    </row>
    <row r="5" spans="1:23" ht="15" customHeight="1" x14ac:dyDescent="0.3">
      <c r="A5" s="18"/>
      <c r="B5" s="255" t="s">
        <v>31</v>
      </c>
      <c r="C5" s="256"/>
      <c r="D5" s="256"/>
      <c r="E5" s="256"/>
      <c r="F5" s="256"/>
      <c r="G5" s="256"/>
      <c r="H5" s="256"/>
      <c r="I5" s="256"/>
      <c r="J5" s="257"/>
      <c r="K5" s="18"/>
      <c r="L5" s="116" t="s">
        <v>31</v>
      </c>
      <c r="M5" s="117"/>
      <c r="N5" s="117"/>
      <c r="O5" s="117"/>
      <c r="P5" s="117"/>
      <c r="Q5" s="117"/>
      <c r="R5" s="117"/>
      <c r="S5" s="117"/>
      <c r="T5" s="117"/>
      <c r="U5" s="118"/>
      <c r="V5" s="18"/>
    </row>
    <row r="6" spans="1:23" ht="15" customHeight="1" x14ac:dyDescent="0.3">
      <c r="A6" s="18"/>
      <c r="B6" s="258" t="str">
        <f>'I. Účastník'!B5</f>
        <v>Zajištění městské hromadné dopravy v Rychnově nad Kněžnou na období 2021- 2029</v>
      </c>
      <c r="C6" s="259"/>
      <c r="D6" s="259"/>
      <c r="E6" s="259"/>
      <c r="F6" s="259"/>
      <c r="G6" s="259"/>
      <c r="H6" s="259"/>
      <c r="I6" s="259"/>
      <c r="J6" s="260"/>
      <c r="K6" s="18"/>
      <c r="L6" s="258" t="str">
        <f>'I. Účastník'!B5</f>
        <v>Zajištění městské hromadné dopravy v Rychnově nad Kněžnou na období 2021- 2029</v>
      </c>
      <c r="M6" s="259"/>
      <c r="N6" s="259"/>
      <c r="O6" s="259"/>
      <c r="P6" s="259"/>
      <c r="Q6" s="259"/>
      <c r="R6" s="259"/>
      <c r="S6" s="259"/>
      <c r="T6" s="259"/>
      <c r="U6" s="260"/>
      <c r="V6" s="18"/>
    </row>
    <row r="7" spans="1:23" ht="16.5" customHeight="1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18"/>
    </row>
    <row r="8" spans="1:23" ht="16.5" customHeight="1" x14ac:dyDescent="0.3">
      <c r="A8" s="18"/>
      <c r="B8" s="255" t="s">
        <v>1</v>
      </c>
      <c r="C8" s="256"/>
      <c r="D8" s="256"/>
      <c r="E8" s="257"/>
      <c r="F8" s="36" t="s">
        <v>42</v>
      </c>
      <c r="G8" s="37"/>
      <c r="H8" s="37"/>
      <c r="I8" s="37"/>
      <c r="J8" s="38"/>
      <c r="K8" s="18"/>
      <c r="L8" s="60" t="s">
        <v>1</v>
      </c>
      <c r="M8" s="119">
        <f>'I. Účastník'!B10</f>
        <v>0</v>
      </c>
      <c r="N8" s="119"/>
      <c r="O8" s="119"/>
      <c r="P8" s="119"/>
      <c r="Q8" s="119"/>
      <c r="R8" s="119"/>
      <c r="S8" s="119"/>
      <c r="T8" s="119"/>
      <c r="U8" s="119"/>
      <c r="V8" s="119"/>
      <c r="W8" s="18"/>
    </row>
    <row r="9" spans="1:23" ht="16.5" customHeight="1" x14ac:dyDescent="0.3">
      <c r="A9" s="18"/>
      <c r="B9" s="226">
        <f>'I. Účastník'!B10</f>
        <v>0</v>
      </c>
      <c r="C9" s="227"/>
      <c r="D9" s="227"/>
      <c r="E9" s="228"/>
      <c r="F9" s="39" t="s">
        <v>35</v>
      </c>
      <c r="G9" s="40"/>
      <c r="H9" s="54">
        <f>'I. Účastník'!K10</f>
        <v>0</v>
      </c>
      <c r="J9" s="55"/>
      <c r="K9" s="18"/>
      <c r="L9" s="18"/>
      <c r="M9" s="18"/>
      <c r="N9" s="18"/>
      <c r="O9" s="18"/>
      <c r="P9" s="18"/>
      <c r="Q9" s="18"/>
      <c r="R9" s="18"/>
      <c r="S9" s="18"/>
      <c r="T9" s="18"/>
      <c r="W9" s="18"/>
    </row>
    <row r="10" spans="1:23" ht="16.5" customHeight="1" x14ac:dyDescent="0.3">
      <c r="A10" s="18"/>
      <c r="B10" s="226">
        <f>'I. Účastník'!B11</f>
        <v>0</v>
      </c>
      <c r="C10" s="227"/>
      <c r="D10" s="227"/>
      <c r="E10" s="228"/>
      <c r="F10" s="39" t="s">
        <v>36</v>
      </c>
      <c r="G10" s="40"/>
      <c r="H10" s="54">
        <f>'I. Účastník'!K11</f>
        <v>0</v>
      </c>
      <c r="J10" s="55"/>
      <c r="K10" s="18"/>
      <c r="L10" s="1" t="s">
        <v>55</v>
      </c>
      <c r="S10" s="18"/>
      <c r="V10" s="18"/>
    </row>
    <row r="11" spans="1:23" ht="16.5" customHeight="1" x14ac:dyDescent="0.3">
      <c r="A11" s="18"/>
      <c r="B11" s="226">
        <f>'I. Účastník'!B12</f>
        <v>0</v>
      </c>
      <c r="C11" s="227"/>
      <c r="D11" s="227"/>
      <c r="E11" s="228"/>
      <c r="F11" s="39" t="s">
        <v>37</v>
      </c>
      <c r="G11" s="40"/>
      <c r="H11" s="241">
        <f>'I. Účastník'!K12</f>
        <v>0</v>
      </c>
      <c r="I11" s="241"/>
      <c r="J11" s="55"/>
      <c r="K11" s="18"/>
      <c r="L11" s="264" t="s">
        <v>6</v>
      </c>
      <c r="M11" s="265"/>
      <c r="N11" s="261" t="s">
        <v>78</v>
      </c>
      <c r="O11" s="233" t="s">
        <v>84</v>
      </c>
      <c r="P11" s="235" t="s">
        <v>26</v>
      </c>
      <c r="Q11" s="236"/>
      <c r="R11" s="236"/>
      <c r="S11" s="236"/>
      <c r="T11" s="236"/>
      <c r="U11" s="237"/>
      <c r="V11" s="18"/>
    </row>
    <row r="12" spans="1:23" ht="16.5" customHeight="1" x14ac:dyDescent="0.3">
      <c r="A12" s="18"/>
      <c r="B12" s="41" t="s">
        <v>38</v>
      </c>
      <c r="C12" s="42">
        <f>'I. Účastník'!C13</f>
        <v>0</v>
      </c>
      <c r="D12" s="43" t="s">
        <v>39</v>
      </c>
      <c r="E12" s="65">
        <f>'I. Účastník'!F13</f>
        <v>0</v>
      </c>
      <c r="F12" s="41" t="s">
        <v>40</v>
      </c>
      <c r="G12" s="44"/>
      <c r="H12" s="58">
        <f>'I. Účastník'!K13</f>
        <v>0</v>
      </c>
      <c r="I12" s="57"/>
      <c r="J12" s="45"/>
      <c r="K12" s="18"/>
      <c r="L12" s="266"/>
      <c r="M12" s="267"/>
      <c r="N12" s="262"/>
      <c r="O12" s="234"/>
      <c r="P12" s="230" t="s">
        <v>23</v>
      </c>
      <c r="Q12" s="231"/>
      <c r="R12" s="232"/>
      <c r="S12" s="230" t="s">
        <v>85</v>
      </c>
      <c r="T12" s="231"/>
      <c r="U12" s="232"/>
      <c r="V12" s="18"/>
    </row>
    <row r="13" spans="1:23" ht="16.5" customHeight="1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268"/>
      <c r="M13" s="269"/>
      <c r="N13" s="263"/>
      <c r="O13" s="56" t="s">
        <v>15</v>
      </c>
      <c r="P13" s="136" t="s">
        <v>2</v>
      </c>
      <c r="Q13" s="137" t="s">
        <v>3</v>
      </c>
      <c r="R13" s="137" t="s">
        <v>24</v>
      </c>
      <c r="S13" s="137" t="s">
        <v>25</v>
      </c>
      <c r="T13" s="137" t="s">
        <v>4</v>
      </c>
      <c r="U13" s="137" t="s">
        <v>5</v>
      </c>
      <c r="V13" s="18"/>
    </row>
    <row r="14" spans="1:23" ht="16.5" customHeight="1" x14ac:dyDescent="0.3">
      <c r="A14" s="18"/>
      <c r="B14" s="18" t="s">
        <v>10</v>
      </c>
      <c r="C14" s="18"/>
      <c r="D14" s="46" t="s">
        <v>11</v>
      </c>
      <c r="E14" s="166">
        <v>44542</v>
      </c>
      <c r="F14" s="46" t="s">
        <v>12</v>
      </c>
      <c r="H14" s="166">
        <v>47463</v>
      </c>
      <c r="I14" s="18" t="s">
        <v>13</v>
      </c>
      <c r="J14" s="18"/>
      <c r="K14" s="18"/>
      <c r="L14" s="135" t="str">
        <f>'II. Autobusy'!C6</f>
        <v>Střední autobus</v>
      </c>
      <c r="M14" s="141" t="str">
        <f>'III.Kalkulace nabídky'!C8</f>
        <v>S</v>
      </c>
      <c r="N14" s="142">
        <f>'III.Kalkulace nabídky'!D8</f>
        <v>0</v>
      </c>
      <c r="O14" s="143">
        <f>'III.Kalkulace nabídky'!E8</f>
        <v>0</v>
      </c>
      <c r="P14" s="144">
        <f>'III.Kalkulace nabídky'!F8</f>
        <v>0</v>
      </c>
      <c r="Q14" s="144">
        <f>'III.Kalkulace nabídky'!G8</f>
        <v>0</v>
      </c>
      <c r="R14" s="221">
        <f>'III.Kalkulace nabídky'!H8</f>
        <v>0</v>
      </c>
      <c r="S14" s="223">
        <f>'III.Kalkulace nabídky'!I8</f>
        <v>0</v>
      </c>
      <c r="T14" s="143">
        <f>'III.Kalkulace nabídky'!J8</f>
        <v>0</v>
      </c>
      <c r="U14" s="223">
        <f>'III.Kalkulace nabídky'!K8</f>
        <v>0</v>
      </c>
      <c r="V14" s="18"/>
    </row>
    <row r="15" spans="1:23" ht="16.5" customHeight="1" x14ac:dyDescent="0.3">
      <c r="A15" s="18"/>
      <c r="B15" s="18"/>
      <c r="C15" s="18"/>
      <c r="D15" s="18"/>
      <c r="E15" s="48"/>
      <c r="F15" s="18"/>
      <c r="G15" s="18"/>
      <c r="H15" s="18"/>
      <c r="I15" s="18"/>
      <c r="J15" s="18"/>
      <c r="K15" s="18"/>
      <c r="L15" s="135" t="str">
        <f>'II. Autobusy'!C7</f>
        <v>Malý autobus</v>
      </c>
      <c r="M15" s="141" t="str">
        <f>'III.Kalkulace nabídky'!C9</f>
        <v>M</v>
      </c>
      <c r="N15" s="142">
        <f>'III.Kalkulace nabídky'!D9</f>
        <v>0</v>
      </c>
      <c r="O15" s="143">
        <f>'III.Kalkulace nabídky'!E9</f>
        <v>0</v>
      </c>
      <c r="P15" s="144">
        <f>'III.Kalkulace nabídky'!F9</f>
        <v>0</v>
      </c>
      <c r="Q15" s="144">
        <f>'III.Kalkulace nabídky'!G9</f>
        <v>0</v>
      </c>
      <c r="R15" s="222"/>
      <c r="S15" s="224"/>
      <c r="T15" s="143">
        <f>'III.Kalkulace nabídky'!J9</f>
        <v>0</v>
      </c>
      <c r="U15" s="224"/>
      <c r="V15" s="18"/>
    </row>
    <row r="16" spans="1:23" ht="16.5" customHeight="1" x14ac:dyDescent="0.3">
      <c r="A16" s="18"/>
      <c r="B16" s="49" t="s">
        <v>43</v>
      </c>
      <c r="C16" s="49"/>
      <c r="D16" s="49"/>
      <c r="E16" s="49"/>
      <c r="F16" s="49"/>
      <c r="G16" s="49"/>
      <c r="H16" s="50"/>
      <c r="I16" s="50"/>
      <c r="J16" s="49"/>
      <c r="K16" s="18"/>
      <c r="L16" s="249" t="s">
        <v>0</v>
      </c>
      <c r="M16" s="250"/>
      <c r="N16" s="145">
        <f>SUM(N14:N15)</f>
        <v>0</v>
      </c>
      <c r="O16" s="146">
        <f>SUM(O14:O15)</f>
        <v>0</v>
      </c>
      <c r="P16" s="147">
        <f>'III.Kalkulace nabídky'!F10</f>
        <v>0</v>
      </c>
      <c r="Q16" s="147">
        <f>'III.Kalkulace nabídky'!G10</f>
        <v>0</v>
      </c>
      <c r="R16" s="147">
        <f>'III.Kalkulace nabídky'!H10</f>
        <v>0</v>
      </c>
      <c r="S16" s="74">
        <f>'III.Kalkulace nabídky'!I10</f>
        <v>0</v>
      </c>
      <c r="T16" s="74">
        <f>'III.Kalkulace nabídky'!J10</f>
        <v>0</v>
      </c>
      <c r="U16" s="74">
        <f>'III.Kalkulace nabídky'!K10</f>
        <v>0</v>
      </c>
      <c r="V16" s="18"/>
    </row>
    <row r="17" spans="1:23" ht="16.5" customHeight="1" x14ac:dyDescent="0.3">
      <c r="A17" s="18"/>
      <c r="B17" s="242" t="s">
        <v>82</v>
      </c>
      <c r="C17" s="243"/>
      <c r="D17" s="243"/>
      <c r="E17" s="243"/>
      <c r="F17" s="243"/>
      <c r="G17" s="243"/>
      <c r="H17" s="244"/>
      <c r="I17" s="94">
        <f>'I. Účastník'!L7</f>
        <v>117266</v>
      </c>
      <c r="J17" s="93" t="s">
        <v>44</v>
      </c>
      <c r="K17" s="18"/>
      <c r="L17" s="120" t="s">
        <v>81</v>
      </c>
      <c r="M17" s="138"/>
      <c r="N17" s="138"/>
      <c r="O17" s="138"/>
      <c r="P17" s="138"/>
      <c r="Q17" s="138"/>
      <c r="R17" s="138"/>
      <c r="S17" s="139"/>
      <c r="T17" s="138"/>
      <c r="U17" s="138"/>
      <c r="V17" s="18"/>
    </row>
    <row r="18" spans="1:23" ht="16.5" customHeight="1" x14ac:dyDescent="0.3">
      <c r="A18" s="18"/>
      <c r="B18" s="242" t="s">
        <v>45</v>
      </c>
      <c r="C18" s="243"/>
      <c r="D18" s="243"/>
      <c r="E18" s="243"/>
      <c r="F18" s="243"/>
      <c r="G18" s="243"/>
      <c r="H18" s="244"/>
      <c r="I18" s="94">
        <f>I17*0.8</f>
        <v>93812.800000000003</v>
      </c>
      <c r="J18" s="75" t="s">
        <v>44</v>
      </c>
      <c r="K18" s="18"/>
      <c r="L18" s="120"/>
      <c r="M18" s="138"/>
      <c r="N18" s="138"/>
      <c r="O18" s="138"/>
      <c r="P18" s="138"/>
      <c r="Q18" s="138"/>
      <c r="R18" s="138"/>
      <c r="S18" s="139"/>
      <c r="T18" s="138"/>
      <c r="U18" s="138"/>
      <c r="V18" s="18"/>
    </row>
    <row r="19" spans="1:23" ht="16.5" customHeight="1" x14ac:dyDescent="0.3">
      <c r="A19" s="18"/>
      <c r="B19" s="242" t="s">
        <v>47</v>
      </c>
      <c r="C19" s="243"/>
      <c r="D19" s="243"/>
      <c r="E19" s="243"/>
      <c r="F19" s="243"/>
      <c r="G19" s="243"/>
      <c r="H19" s="244"/>
      <c r="I19" s="94">
        <f>I17/364*(H14-E14+1)</f>
        <v>941349.59340659343</v>
      </c>
      <c r="J19" s="75" t="s">
        <v>44</v>
      </c>
      <c r="K19" s="18"/>
      <c r="L19" s="246" t="s">
        <v>75</v>
      </c>
      <c r="M19" s="246"/>
      <c r="N19" s="246"/>
      <c r="O19" s="246"/>
      <c r="P19" s="246"/>
      <c r="Q19" s="246"/>
      <c r="R19" s="246"/>
      <c r="S19" s="246"/>
      <c r="T19" s="246"/>
      <c r="U19" s="246"/>
      <c r="V19" s="18"/>
    </row>
    <row r="20" spans="1:23" ht="16.5" customHeight="1" x14ac:dyDescent="0.3">
      <c r="A20" s="18"/>
      <c r="B20" s="283" t="s">
        <v>48</v>
      </c>
      <c r="C20" s="284"/>
      <c r="D20" s="284"/>
      <c r="E20" s="284"/>
      <c r="F20" s="284"/>
      <c r="G20" s="284"/>
      <c r="H20" s="285"/>
      <c r="I20" s="94">
        <f>I19*1.3</f>
        <v>1223754.4714285715</v>
      </c>
      <c r="J20" s="75" t="s">
        <v>44</v>
      </c>
      <c r="K20" s="18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18"/>
    </row>
    <row r="21" spans="1:23" ht="16.5" customHeight="1" x14ac:dyDescent="0.3">
      <c r="A21" s="18"/>
      <c r="B21" s="49"/>
      <c r="C21" s="49"/>
      <c r="D21" s="49"/>
      <c r="E21" s="49"/>
      <c r="F21" s="49"/>
      <c r="G21" s="49"/>
      <c r="H21" s="49"/>
      <c r="I21" s="49"/>
      <c r="J21" s="49"/>
      <c r="K21" s="18"/>
      <c r="L21" s="138" t="s">
        <v>76</v>
      </c>
      <c r="M21" s="138"/>
      <c r="N21" s="138"/>
      <c r="O21" s="138"/>
      <c r="P21" s="138"/>
      <c r="Q21" s="138"/>
      <c r="R21" s="138"/>
      <c r="S21" s="86" t="str">
        <f>'III.Kalkulace nabídky'!F16</f>
        <v>prům.2020</v>
      </c>
      <c r="T21" s="61">
        <f>'III.Kalkulace nabídky'!D16</f>
        <v>31933</v>
      </c>
      <c r="U21" s="62" t="s">
        <v>22</v>
      </c>
      <c r="V21" s="18"/>
    </row>
    <row r="22" spans="1:23" ht="16.5" customHeight="1" x14ac:dyDescent="0.3">
      <c r="A22" s="18"/>
      <c r="B22" s="49" t="s">
        <v>90</v>
      </c>
      <c r="C22" s="49"/>
      <c r="D22" s="49"/>
      <c r="E22" s="49"/>
      <c r="F22" s="49"/>
      <c r="G22" s="49"/>
      <c r="H22" s="50"/>
      <c r="I22" s="49"/>
      <c r="J22" s="49"/>
      <c r="K22" s="18"/>
      <c r="L22" s="138" t="s">
        <v>70</v>
      </c>
      <c r="M22" s="138"/>
      <c r="N22" s="138"/>
      <c r="O22" s="138"/>
      <c r="P22" s="138"/>
      <c r="Q22" s="138"/>
      <c r="R22" s="138"/>
      <c r="S22" s="86">
        <f>'III.Kalkulace nabídky'!F17</f>
        <v>44197</v>
      </c>
      <c r="T22" s="61">
        <f>'III.Kalkulace nabídky'!D17</f>
        <v>22600</v>
      </c>
      <c r="U22" s="62" t="s">
        <v>22</v>
      </c>
      <c r="V22" s="18"/>
    </row>
    <row r="23" spans="1:23" ht="16.5" customHeight="1" x14ac:dyDescent="0.3">
      <c r="A23" s="18"/>
      <c r="B23" s="272" t="s">
        <v>49</v>
      </c>
      <c r="C23" s="273"/>
      <c r="D23" s="273"/>
      <c r="E23" s="273"/>
      <c r="F23" s="273"/>
      <c r="G23" s="53" t="s">
        <v>2</v>
      </c>
      <c r="H23" s="274" t="s">
        <v>17</v>
      </c>
      <c r="I23" s="76">
        <f>'III.Kalkulace nabídky'!F10</f>
        <v>0</v>
      </c>
      <c r="J23" s="52" t="s">
        <v>8</v>
      </c>
      <c r="K23" s="18"/>
      <c r="L23" s="138" t="s">
        <v>16</v>
      </c>
      <c r="M23" s="138"/>
      <c r="N23" s="138"/>
      <c r="O23" s="138"/>
      <c r="P23" s="138"/>
      <c r="Q23" s="138"/>
      <c r="R23" s="138"/>
      <c r="S23" s="86" t="str">
        <f>'III.Kalkulace nabídky'!F18</f>
        <v>prům.2020</v>
      </c>
      <c r="T23" s="156">
        <f>'III.Kalkulace nabídky'!D18</f>
        <v>23.140495867768596</v>
      </c>
      <c r="U23" s="62" t="s">
        <v>20</v>
      </c>
      <c r="W23" s="18"/>
    </row>
    <row r="24" spans="1:23" ht="16.5" customHeight="1" x14ac:dyDescent="0.3">
      <c r="A24" s="18"/>
      <c r="B24" s="272" t="s">
        <v>14</v>
      </c>
      <c r="C24" s="273"/>
      <c r="D24" s="273"/>
      <c r="E24" s="273"/>
      <c r="F24" s="273"/>
      <c r="G24" s="53" t="s">
        <v>3</v>
      </c>
      <c r="H24" s="275"/>
      <c r="I24" s="76">
        <f>'III.Kalkulace nabídky'!G10</f>
        <v>0</v>
      </c>
      <c r="J24" s="52" t="s">
        <v>8</v>
      </c>
      <c r="K24" s="18"/>
      <c r="L24" s="138" t="s">
        <v>59</v>
      </c>
      <c r="M24" s="138"/>
      <c r="N24" s="138"/>
      <c r="O24" s="138"/>
      <c r="P24" s="138"/>
      <c r="Q24" s="138"/>
      <c r="R24" s="138"/>
      <c r="S24" s="86" t="str">
        <f>'III.Kalkulace nabídky'!F19</f>
        <v>prům.2020</v>
      </c>
      <c r="T24" s="63">
        <f>'III.Kalkulace nabídky'!D19</f>
        <v>111.8</v>
      </c>
      <c r="U24" s="62"/>
      <c r="V24" s="115"/>
      <c r="W24" s="18"/>
    </row>
    <row r="25" spans="1:23" ht="16.5" customHeight="1" x14ac:dyDescent="0.3">
      <c r="A25" s="18"/>
      <c r="B25" s="277" t="s">
        <v>54</v>
      </c>
      <c r="C25" s="278"/>
      <c r="D25" s="278"/>
      <c r="E25" s="278"/>
      <c r="F25" s="278"/>
      <c r="G25" s="281" t="s">
        <v>9</v>
      </c>
      <c r="H25" s="276"/>
      <c r="I25" s="77">
        <f>'III.Kalkulace nabídky'!H10</f>
        <v>0</v>
      </c>
      <c r="J25" s="38" t="s">
        <v>8</v>
      </c>
      <c r="K25" s="18"/>
      <c r="L25" s="138"/>
      <c r="M25" s="138"/>
      <c r="N25" s="138"/>
      <c r="O25" s="138"/>
      <c r="P25" s="138"/>
      <c r="Q25" s="138"/>
      <c r="R25" s="138"/>
      <c r="S25" s="140"/>
      <c r="T25" s="140"/>
      <c r="U25" s="140"/>
      <c r="V25" s="115"/>
      <c r="W25" s="18"/>
    </row>
    <row r="26" spans="1:23" ht="16.5" customHeight="1" x14ac:dyDescent="0.3">
      <c r="A26" s="18"/>
      <c r="B26" s="279"/>
      <c r="C26" s="280"/>
      <c r="D26" s="280"/>
      <c r="E26" s="280"/>
      <c r="F26" s="280"/>
      <c r="G26" s="282"/>
      <c r="H26" s="274" t="s">
        <v>18</v>
      </c>
      <c r="I26" s="78">
        <f>'III.Kalkulace nabídky'!I10</f>
        <v>0</v>
      </c>
      <c r="J26" s="52" t="s">
        <v>50</v>
      </c>
      <c r="K26" s="1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8"/>
    </row>
    <row r="27" spans="1:23" ht="16.5" customHeight="1" x14ac:dyDescent="0.3">
      <c r="A27" s="18"/>
      <c r="B27" s="272" t="s">
        <v>51</v>
      </c>
      <c r="C27" s="273"/>
      <c r="D27" s="273"/>
      <c r="E27" s="273"/>
      <c r="F27" s="273"/>
      <c r="G27" s="53" t="s">
        <v>4</v>
      </c>
      <c r="H27" s="275"/>
      <c r="I27" s="78">
        <f>'III.Kalkulace nabídky'!J10</f>
        <v>0</v>
      </c>
      <c r="J27" s="52" t="s">
        <v>50</v>
      </c>
      <c r="K27" s="18"/>
      <c r="L27" s="1" t="str">
        <f>CONCATENATE("V  ",C35)</f>
        <v xml:space="preserve">V  </v>
      </c>
      <c r="M27" s="254"/>
      <c r="N27" s="254"/>
      <c r="O27" s="254"/>
      <c r="P27" s="254"/>
      <c r="Q27" s="254"/>
      <c r="R27" s="254"/>
      <c r="S27" s="46" t="s">
        <v>56</v>
      </c>
      <c r="T27" s="47" t="str">
        <f>IF(G35&gt;0,G35,"")</f>
        <v/>
      </c>
      <c r="U27" s="47"/>
      <c r="V27" s="18"/>
    </row>
    <row r="28" spans="1:23" ht="16.5" customHeight="1" x14ac:dyDescent="0.3">
      <c r="A28" s="18"/>
      <c r="B28" s="272" t="s">
        <v>52</v>
      </c>
      <c r="C28" s="273"/>
      <c r="D28" s="273"/>
      <c r="E28" s="273"/>
      <c r="F28" s="273"/>
      <c r="G28" s="53" t="s">
        <v>5</v>
      </c>
      <c r="H28" s="275"/>
      <c r="I28" s="79">
        <f>'III.Kalkulace nabídky'!K10</f>
        <v>0</v>
      </c>
      <c r="J28" s="38" t="s">
        <v>50</v>
      </c>
      <c r="K28" s="18"/>
      <c r="L28" s="110"/>
      <c r="M28" s="18"/>
      <c r="N28" s="18"/>
      <c r="O28" s="18"/>
      <c r="P28" s="18"/>
      <c r="Q28" s="18"/>
      <c r="V28" s="18"/>
    </row>
    <row r="29" spans="1:23" ht="16.5" customHeight="1" x14ac:dyDescent="0.3">
      <c r="A29" s="18"/>
      <c r="B29" s="251" t="s">
        <v>73</v>
      </c>
      <c r="C29" s="252"/>
      <c r="D29" s="252"/>
      <c r="E29" s="252"/>
      <c r="F29" s="252"/>
      <c r="G29" s="253"/>
      <c r="H29" s="270">
        <f>ROUND(SUM(I23:I25)+SUM(I26:I28)/I17,2)</f>
        <v>0</v>
      </c>
      <c r="I29" s="271"/>
      <c r="J29" s="51" t="s">
        <v>8</v>
      </c>
      <c r="K29" s="18"/>
      <c r="L29" s="109"/>
      <c r="M29" s="18"/>
      <c r="N29" s="18"/>
      <c r="O29" s="18"/>
      <c r="P29" s="18"/>
      <c r="Q29" s="18"/>
      <c r="R29" s="18"/>
      <c r="V29" s="18"/>
    </row>
    <row r="30" spans="1:23" ht="16.5" customHeight="1" x14ac:dyDescent="0.3">
      <c r="A30" s="18"/>
      <c r="B30" s="49"/>
      <c r="C30" s="49"/>
      <c r="D30" s="49"/>
      <c r="E30" s="49"/>
      <c r="F30" s="49"/>
      <c r="G30" s="49"/>
      <c r="H30" s="49"/>
      <c r="I30" s="49"/>
      <c r="J30" s="49"/>
      <c r="K30" s="18"/>
      <c r="L30" s="109"/>
      <c r="M30" s="18"/>
      <c r="N30" s="18"/>
      <c r="O30" s="18"/>
      <c r="P30" s="18"/>
      <c r="Q30" s="18"/>
      <c r="R30" s="18"/>
      <c r="V30" s="40"/>
      <c r="W30" s="18"/>
    </row>
    <row r="31" spans="1:23" ht="16.5" customHeight="1" x14ac:dyDescent="0.3">
      <c r="A31" s="18"/>
      <c r="B31" s="40" t="s">
        <v>65</v>
      </c>
      <c r="C31" s="40"/>
      <c r="D31" s="40"/>
      <c r="E31" s="40"/>
      <c r="F31" s="40"/>
      <c r="G31" s="40"/>
      <c r="H31" s="40"/>
      <c r="I31" s="40"/>
      <c r="J31" s="40"/>
      <c r="K31" s="18"/>
      <c r="L31" s="18"/>
      <c r="M31" s="18"/>
      <c r="N31" s="18"/>
      <c r="O31" s="18"/>
      <c r="P31" s="18"/>
      <c r="Q31" s="18"/>
      <c r="R31" s="18"/>
      <c r="W31" s="18"/>
    </row>
    <row r="32" spans="1:23" ht="34.5" customHeight="1" x14ac:dyDescent="0.3">
      <c r="A32" s="18"/>
      <c r="B32" s="247" t="s">
        <v>83</v>
      </c>
      <c r="C32" s="248"/>
      <c r="D32" s="248"/>
      <c r="E32" s="248"/>
      <c r="F32" s="248"/>
      <c r="G32" s="112"/>
      <c r="H32" s="239">
        <f>(SUM(I23:I25)*I17+SUM(I26:I28))/1000</f>
        <v>0</v>
      </c>
      <c r="I32" s="240"/>
      <c r="J32" s="113" t="s">
        <v>53</v>
      </c>
      <c r="K32" s="18"/>
      <c r="L32" s="109"/>
      <c r="M32" s="18"/>
      <c r="N32" s="18"/>
      <c r="O32" s="18"/>
      <c r="P32" s="18"/>
      <c r="Q32" s="18"/>
      <c r="R32" s="18"/>
      <c r="V32" s="47"/>
      <c r="W32" s="18"/>
    </row>
    <row r="33" spans="1:24" ht="48" customHeight="1" x14ac:dyDescent="0.3">
      <c r="A33" s="18"/>
      <c r="B33" s="238" t="s">
        <v>60</v>
      </c>
      <c r="C33" s="238"/>
      <c r="D33" s="238"/>
      <c r="E33" s="238"/>
      <c r="F33" s="238"/>
      <c r="G33" s="238"/>
      <c r="H33" s="238"/>
      <c r="I33" s="238"/>
      <c r="J33" s="238"/>
      <c r="K33" s="18"/>
      <c r="W33" s="18"/>
    </row>
    <row r="34" spans="1:24" ht="27.75" customHeight="1" x14ac:dyDescent="0.3">
      <c r="A34" s="18"/>
      <c r="B34" s="245"/>
      <c r="C34" s="245"/>
      <c r="D34" s="245"/>
      <c r="E34" s="245"/>
      <c r="F34" s="245"/>
      <c r="G34" s="245"/>
      <c r="H34" s="245"/>
      <c r="I34" s="245"/>
      <c r="J34" s="245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W34" s="18"/>
    </row>
    <row r="35" spans="1:24" ht="16.5" customHeight="1" x14ac:dyDescent="0.3">
      <c r="A35" s="18"/>
      <c r="B35" s="18" t="s">
        <v>46</v>
      </c>
      <c r="C35" s="225"/>
      <c r="D35" s="225"/>
      <c r="E35" s="225"/>
      <c r="F35" s="46" t="s">
        <v>56</v>
      </c>
      <c r="G35" s="229"/>
      <c r="H35" s="225"/>
      <c r="I35" s="225"/>
      <c r="J35" s="225"/>
      <c r="K35" s="18"/>
      <c r="W35" s="18"/>
    </row>
    <row r="36" spans="1:24" ht="16.5" customHeight="1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W36" s="18"/>
    </row>
    <row r="37" spans="1:24" ht="16.5" customHeight="1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W37" s="18"/>
    </row>
    <row r="38" spans="1:24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W38" s="18"/>
    </row>
    <row r="39" spans="1:24" s="18" customFormat="1" x14ac:dyDescent="0.3">
      <c r="B39" s="1"/>
      <c r="C39" s="1"/>
      <c r="D39" s="1"/>
      <c r="E39" s="1"/>
      <c r="F39" s="1"/>
      <c r="G39" s="1"/>
      <c r="H39" s="1"/>
      <c r="I39" s="1"/>
      <c r="J39" s="1"/>
      <c r="L39" s="1"/>
      <c r="M39" s="1"/>
      <c r="N39" s="1"/>
      <c r="O39" s="1"/>
      <c r="P39" s="1"/>
      <c r="Q39" s="1"/>
      <c r="R39" s="1"/>
      <c r="S39" s="1"/>
      <c r="T39" s="1"/>
      <c r="U39" s="1"/>
      <c r="X39" s="1"/>
    </row>
    <row r="40" spans="1:24" x14ac:dyDescent="0.3">
      <c r="A40" s="18"/>
      <c r="W40" s="18"/>
    </row>
    <row r="41" spans="1:24" x14ac:dyDescent="0.3">
      <c r="A41" s="18"/>
      <c r="W41" s="18"/>
      <c r="X41" s="18"/>
    </row>
    <row r="42" spans="1:24" x14ac:dyDescent="0.3">
      <c r="A42" s="18"/>
    </row>
    <row r="43" spans="1:24" x14ac:dyDescent="0.3">
      <c r="A43" s="18"/>
    </row>
    <row r="44" spans="1:24" x14ac:dyDescent="0.3">
      <c r="A44" s="18"/>
    </row>
    <row r="45" spans="1:24" x14ac:dyDescent="0.3">
      <c r="A45" s="18"/>
    </row>
    <row r="46" spans="1:24" x14ac:dyDescent="0.3">
      <c r="A46" s="18"/>
    </row>
    <row r="47" spans="1:24" ht="15" customHeight="1" x14ac:dyDescent="0.3">
      <c r="A47" s="18"/>
    </row>
    <row r="48" spans="1:24" x14ac:dyDescent="0.3">
      <c r="A48" s="18"/>
    </row>
    <row r="49" spans="1:1" x14ac:dyDescent="0.3">
      <c r="A49" s="18"/>
    </row>
    <row r="50" spans="1:1" x14ac:dyDescent="0.3">
      <c r="A50" s="18"/>
    </row>
    <row r="51" spans="1:1" x14ac:dyDescent="0.3">
      <c r="A51" s="18"/>
    </row>
  </sheetData>
  <sheetProtection algorithmName="SHA-512" hashValue="LU3ktP4RzzXEHuyJCnLr8EwwgqBHGk8H8dO9CHsxBsiSOYguCdvgMWCaJyx6nyxwuOTjm8vwa7vs0pc8cp1bBA==" saltValue="nGz1fXuJEF0rEP3z655HCw==" spinCount="100000" sheet="1" objects="1" scenarios="1"/>
  <mergeCells count="40">
    <mergeCell ref="B19:H19"/>
    <mergeCell ref="B20:H20"/>
    <mergeCell ref="B18:H18"/>
    <mergeCell ref="B25:F26"/>
    <mergeCell ref="G25:G26"/>
    <mergeCell ref="H26:H28"/>
    <mergeCell ref="B27:F27"/>
    <mergeCell ref="B28:F28"/>
    <mergeCell ref="L16:M16"/>
    <mergeCell ref="B29:G29"/>
    <mergeCell ref="M27:R27"/>
    <mergeCell ref="B5:J5"/>
    <mergeCell ref="B8:E8"/>
    <mergeCell ref="B9:E9"/>
    <mergeCell ref="B10:E10"/>
    <mergeCell ref="P12:R12"/>
    <mergeCell ref="L6:U6"/>
    <mergeCell ref="N11:N13"/>
    <mergeCell ref="L11:M13"/>
    <mergeCell ref="H29:I29"/>
    <mergeCell ref="B6:J6"/>
    <mergeCell ref="B23:F23"/>
    <mergeCell ref="H23:H25"/>
    <mergeCell ref="B24:F24"/>
    <mergeCell ref="R14:R15"/>
    <mergeCell ref="S14:S15"/>
    <mergeCell ref="U14:U15"/>
    <mergeCell ref="C35:E35"/>
    <mergeCell ref="B11:E11"/>
    <mergeCell ref="G35:J35"/>
    <mergeCell ref="S12:U12"/>
    <mergeCell ref="O11:O12"/>
    <mergeCell ref="P11:U11"/>
    <mergeCell ref="B33:J33"/>
    <mergeCell ref="H32:I32"/>
    <mergeCell ref="H11:I11"/>
    <mergeCell ref="B17:H17"/>
    <mergeCell ref="B34:J34"/>
    <mergeCell ref="L19:U20"/>
    <mergeCell ref="B32:F32"/>
  </mergeCells>
  <printOptions horizontalCentere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I. Účastník</vt:lpstr>
      <vt:lpstr>II. Autobusy</vt:lpstr>
      <vt:lpstr>III.Kalkulace nabídky</vt:lpstr>
      <vt:lpstr>IV.Nabídka</vt:lpstr>
      <vt:lpstr>Oblast</vt:lpstr>
      <vt:lpstr>'I. Účastník'!Oblast_tisku</vt:lpstr>
      <vt:lpstr>'III.Kalkulace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LBB</dc:creator>
  <cp:lastModifiedBy>L B</cp:lastModifiedBy>
  <cp:lastPrinted>2021-08-18T08:10:20Z</cp:lastPrinted>
  <dcterms:created xsi:type="dcterms:W3CDTF">2014-03-29T16:38:28Z</dcterms:created>
  <dcterms:modified xsi:type="dcterms:W3CDTF">2021-08-24T08:21:17Z</dcterms:modified>
</cp:coreProperties>
</file>